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updateLinks="never" codeName="ThisWorkbook" defaultThemeVersion="166925"/>
  <mc:AlternateContent xmlns:mc="http://schemas.openxmlformats.org/markup-compatibility/2006">
    <mc:Choice Requires="x15">
      <x15ac:absPath xmlns:x15ac="http://schemas.microsoft.com/office/spreadsheetml/2010/11/ac" url="C:\Users\kingv\Desktop\Financials\"/>
    </mc:Choice>
  </mc:AlternateContent>
  <xr:revisionPtr revIDLastSave="0" documentId="13_ncr:1_{13978424-8798-4C46-BD7C-FC9E7433A0B3}" xr6:coauthVersionLast="47" xr6:coauthVersionMax="47" xr10:uidLastSave="{00000000-0000-0000-0000-000000000000}"/>
  <workbookProtection workbookAlgorithmName="SHA-512" workbookHashValue="RwDZGdkek6QcdXvvzQBVeYwTtorU3DpDe4Ko+CTQVGVmcRFwyeirdvNx5YnXVts9LAcCHspZmMwCDmWhRm+xSQ==" workbookSaltValue="iunxrhapqslltNnnPgcUEQ==" workbookSpinCount="100000" lockStructure="1"/>
  <bookViews>
    <workbookView xWindow="-98" yWindow="-98" windowWidth="21795" windowHeight="12975" tabRatio="865" firstSheet="4" activeTab="5" xr2:uid="{00000000-000D-0000-FFFF-FFFF00000000}"/>
  </bookViews>
  <sheets>
    <sheet name="Schema" sheetId="132" state="hidden" r:id="rId1"/>
    <sheet name="Form Set" sheetId="133" state="hidden" r:id="rId2"/>
    <sheet name="Forms" sheetId="137" state="hidden" r:id="rId3"/>
    <sheet name="Validation" sheetId="142" state="hidden" r:id="rId4"/>
    <sheet name="Cover Page" sheetId="1317" r:id="rId5"/>
    <sheet name="DashBoard Indicators" sheetId="1322" r:id="rId6"/>
    <sheet name="PAX100" sheetId="1197" r:id="rId7"/>
    <sheet name="PAX101" sheetId="1198" r:id="rId8"/>
    <sheet name="PAX102" sheetId="1199" r:id="rId9"/>
    <sheet name="PAX103" sheetId="1200" r:id="rId10"/>
    <sheet name="PAX104" sheetId="1201" r:id="rId11"/>
    <sheet name="PAX105" sheetId="1202" r:id="rId12"/>
    <sheet name="PAX106" sheetId="1203" r:id="rId13"/>
    <sheet name="PAX107" sheetId="1204" r:id="rId14"/>
    <sheet name="PAX108" sheetId="1205" r:id="rId15"/>
    <sheet name="PAX109" sheetId="1320" r:id="rId16"/>
    <sheet name="PAX110" sheetId="1206" r:id="rId17"/>
    <sheet name="PAX120" sheetId="1321" r:id="rId18"/>
    <sheet name="PAX130" sheetId="1208" r:id="rId19"/>
    <sheet name="PAX140" sheetId="1212" r:id="rId20"/>
    <sheet name="PAX150" sheetId="1214" r:id="rId21"/>
    <sheet name="PAX160" sheetId="1221" r:id="rId22"/>
    <sheet name="PAX170" sheetId="1216" r:id="rId23"/>
    <sheet name="PAX180" sheetId="1316" r:id="rId24"/>
    <sheet name="PAX 190" sheetId="1323" r:id="rId25"/>
    <sheet name="InstitutionsList" sheetId="1319" state="hidden" r:id="rId26"/>
    <sheet name="Enumerations" sheetId="1190" state="hidden" r:id="rId27"/>
    <sheet name="Institution Type Key" sheetId="1312"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 localSheetId="26">#REF!</definedName>
    <definedName name="\A" localSheetId="9">#REF!</definedName>
    <definedName name="\A" localSheetId="16">#REF!</definedName>
    <definedName name="\A" localSheetId="18">#REF!</definedName>
    <definedName name="\A" localSheetId="21">#REF!</definedName>
    <definedName name="\A" localSheetId="22">#REF!</definedName>
    <definedName name="\A">#REF!</definedName>
    <definedName name="\B" localSheetId="26">#REF!</definedName>
    <definedName name="\B" localSheetId="9">#REF!</definedName>
    <definedName name="\B" localSheetId="16">#REF!</definedName>
    <definedName name="\B" localSheetId="21">#REF!</definedName>
    <definedName name="\B" localSheetId="22">#REF!</definedName>
    <definedName name="\B">#REF!</definedName>
    <definedName name="\D" localSheetId="26">#REF!</definedName>
    <definedName name="\D" localSheetId="16">#REF!</definedName>
    <definedName name="\D" localSheetId="21">#REF!</definedName>
    <definedName name="\D" localSheetId="22">#REF!</definedName>
    <definedName name="\D">#REF!</definedName>
    <definedName name="\E" localSheetId="21">#REF!</definedName>
    <definedName name="\E" localSheetId="22">#REF!</definedName>
    <definedName name="\E">#REF!</definedName>
    <definedName name="\F" localSheetId="21">#REF!</definedName>
    <definedName name="\F" localSheetId="22">#REF!</definedName>
    <definedName name="\F">#REF!</definedName>
    <definedName name="\G" localSheetId="21">#REF!</definedName>
    <definedName name="\G" localSheetId="22">#REF!</definedName>
    <definedName name="\G">#REF!</definedName>
    <definedName name="\H" localSheetId="21">#REF!</definedName>
    <definedName name="\H" localSheetId="22">#REF!</definedName>
    <definedName name="\H">#REF!</definedName>
    <definedName name="\I" localSheetId="21">#REF!</definedName>
    <definedName name="\I" localSheetId="22">#REF!</definedName>
    <definedName name="\I">#REF!</definedName>
    <definedName name="\J" localSheetId="21">#REF!</definedName>
    <definedName name="\J" localSheetId="22">#REF!</definedName>
    <definedName name="\J">#REF!</definedName>
    <definedName name="\M" localSheetId="21">#REF!</definedName>
    <definedName name="\M" localSheetId="22">#REF!</definedName>
    <definedName name="\M">#REF!</definedName>
    <definedName name="\P" localSheetId="21">#REF!</definedName>
    <definedName name="\P" localSheetId="22">#REF!</definedName>
    <definedName name="\P">#REF!</definedName>
    <definedName name="\S" localSheetId="21">#REF!</definedName>
    <definedName name="\S" localSheetId="22">#REF!</definedName>
    <definedName name="\S">#REF!</definedName>
    <definedName name="\T" localSheetId="21">#REF!</definedName>
    <definedName name="\T" localSheetId="22">#REF!</definedName>
    <definedName name="\T">#REF!</definedName>
    <definedName name="\T1" localSheetId="21">#REF!</definedName>
    <definedName name="\T1" localSheetId="22">#REF!</definedName>
    <definedName name="\T1">#REF!</definedName>
    <definedName name="\T2" localSheetId="27">[1]BOP!#REF!</definedName>
    <definedName name="\T2" localSheetId="19">[1]BOP!#REF!</definedName>
    <definedName name="\T2" localSheetId="21">[1]BOP!#REF!</definedName>
    <definedName name="\T2" localSheetId="22">[1]BOP!#REF!</definedName>
    <definedName name="\T2">[1]BOP!#REF!</definedName>
    <definedName name="\U" localSheetId="26">#REF!</definedName>
    <definedName name="\U" localSheetId="16">#REF!</definedName>
    <definedName name="\U" localSheetId="18">#REF!</definedName>
    <definedName name="\U" localSheetId="21">#REF!</definedName>
    <definedName name="\U" localSheetId="22">#REF!</definedName>
    <definedName name="\U">#REF!</definedName>
    <definedName name="\W" localSheetId="26">#REF!</definedName>
    <definedName name="\W" localSheetId="16">#REF!</definedName>
    <definedName name="\W" localSheetId="21">#REF!</definedName>
    <definedName name="\W" localSheetId="22">#REF!</definedName>
    <definedName name="\W">#REF!</definedName>
    <definedName name="__10FA_L" localSheetId="26">#REF!</definedName>
    <definedName name="__10FA_L" localSheetId="16">#REF!</definedName>
    <definedName name="__10FA_L" localSheetId="21">#REF!</definedName>
    <definedName name="__10FA_L" localSheetId="22">#REF!</definedName>
    <definedName name="__10FA_L">#REF!</definedName>
    <definedName name="__11GAZ_LIABS" localSheetId="21">#REF!</definedName>
    <definedName name="__11GAZ_LIABS" localSheetId="22">#REF!</definedName>
    <definedName name="__11GAZ_LIABS">#REF!</definedName>
    <definedName name="__123Graph_AREER" localSheetId="4" hidden="1">[2]ER!#REF!</definedName>
    <definedName name="__123Graph_AREER" localSheetId="27" hidden="1">[2]ER!#REF!</definedName>
    <definedName name="__123Graph_AREER" localSheetId="6" hidden="1">[2]ER!#REF!</definedName>
    <definedName name="__123Graph_AREER" localSheetId="7" hidden="1">[2]ER!#REF!</definedName>
    <definedName name="__123Graph_AREER" localSheetId="8" hidden="1">[2]ER!#REF!</definedName>
    <definedName name="__123Graph_AREER" localSheetId="9" hidden="1">[2]ER!#REF!</definedName>
    <definedName name="__123Graph_AREER" localSheetId="10" hidden="1">[2]ER!#REF!</definedName>
    <definedName name="__123Graph_AREER" localSheetId="11" hidden="1">[2]ER!#REF!</definedName>
    <definedName name="__123Graph_AREER" localSheetId="12" hidden="1">[2]ER!#REF!</definedName>
    <definedName name="__123Graph_AREER" localSheetId="13" hidden="1">[2]ER!#REF!</definedName>
    <definedName name="__123Graph_AREER" localSheetId="14" hidden="1">[2]ER!#REF!</definedName>
    <definedName name="__123Graph_AREER" localSheetId="15" hidden="1">[2]ER!#REF!</definedName>
    <definedName name="__123Graph_AREER" localSheetId="16" hidden="1">[2]ER!#REF!</definedName>
    <definedName name="__123Graph_AREER" localSheetId="18" hidden="1">[2]ER!#REF!</definedName>
    <definedName name="__123Graph_AREER" localSheetId="19" hidden="1">[2]ER!#REF!</definedName>
    <definedName name="__123Graph_AREER" localSheetId="21" hidden="1">[2]ER!#REF!</definedName>
    <definedName name="__123Graph_AREER" localSheetId="22" hidden="1">[2]ER!#REF!</definedName>
    <definedName name="__123Graph_AREER" hidden="1">[2]ER!#REF!</definedName>
    <definedName name="__123Graph_BREER" localSheetId="4" hidden="1">[2]ER!#REF!</definedName>
    <definedName name="__123Graph_BREER" localSheetId="27" hidden="1">[2]ER!#REF!</definedName>
    <definedName name="__123Graph_BREER" localSheetId="6" hidden="1">[2]ER!#REF!</definedName>
    <definedName name="__123Graph_BREER" localSheetId="7" hidden="1">[2]ER!#REF!</definedName>
    <definedName name="__123Graph_BREER" localSheetId="8" hidden="1">[2]ER!#REF!</definedName>
    <definedName name="__123Graph_BREER" localSheetId="9" hidden="1">[2]ER!#REF!</definedName>
    <definedName name="__123Graph_BREER" localSheetId="10" hidden="1">[2]ER!#REF!</definedName>
    <definedName name="__123Graph_BREER" localSheetId="11" hidden="1">[2]ER!#REF!</definedName>
    <definedName name="__123Graph_BREER" localSheetId="12" hidden="1">[2]ER!#REF!</definedName>
    <definedName name="__123Graph_BREER" localSheetId="13" hidden="1">[2]ER!#REF!</definedName>
    <definedName name="__123Graph_BREER" localSheetId="14" hidden="1">[2]ER!#REF!</definedName>
    <definedName name="__123Graph_BREER" localSheetId="15" hidden="1">[2]ER!#REF!</definedName>
    <definedName name="__123Graph_BREER" localSheetId="16" hidden="1">[2]ER!#REF!</definedName>
    <definedName name="__123Graph_BREER" localSheetId="18" hidden="1">[2]ER!#REF!</definedName>
    <definedName name="__123Graph_BREER" localSheetId="19" hidden="1">[2]ER!#REF!</definedName>
    <definedName name="__123Graph_BREER" localSheetId="21" hidden="1">[2]ER!#REF!</definedName>
    <definedName name="__123Graph_BREER" localSheetId="22" hidden="1">[2]ER!#REF!</definedName>
    <definedName name="__123Graph_BREER" hidden="1">[2]ER!#REF!</definedName>
    <definedName name="__123Graph_CREER" localSheetId="4" hidden="1">[2]ER!#REF!</definedName>
    <definedName name="__123Graph_CREER" localSheetId="27" hidden="1">[2]ER!#REF!</definedName>
    <definedName name="__123Graph_CREER" localSheetId="6" hidden="1">[2]ER!#REF!</definedName>
    <definedName name="__123Graph_CREER" localSheetId="7" hidden="1">[2]ER!#REF!</definedName>
    <definedName name="__123Graph_CREER" localSheetId="8" hidden="1">[2]ER!#REF!</definedName>
    <definedName name="__123Graph_CREER" localSheetId="9" hidden="1">[2]ER!#REF!</definedName>
    <definedName name="__123Graph_CREER" localSheetId="10" hidden="1">[2]ER!#REF!</definedName>
    <definedName name="__123Graph_CREER" localSheetId="11" hidden="1">[2]ER!#REF!</definedName>
    <definedName name="__123Graph_CREER" localSheetId="12" hidden="1">[2]ER!#REF!</definedName>
    <definedName name="__123Graph_CREER" localSheetId="13" hidden="1">[2]ER!#REF!</definedName>
    <definedName name="__123Graph_CREER" localSheetId="14" hidden="1">[2]ER!#REF!</definedName>
    <definedName name="__123Graph_CREER" localSheetId="15" hidden="1">[2]ER!#REF!</definedName>
    <definedName name="__123Graph_CREER" localSheetId="16" hidden="1">[2]ER!#REF!</definedName>
    <definedName name="__123Graph_CREER" localSheetId="18" hidden="1">[2]ER!#REF!</definedName>
    <definedName name="__123Graph_CREER" localSheetId="19" hidden="1">[2]ER!#REF!</definedName>
    <definedName name="__123Graph_CREER" localSheetId="21" hidden="1">[2]ER!#REF!</definedName>
    <definedName name="__123Graph_CREER" localSheetId="22" hidden="1">[2]ER!#REF!</definedName>
    <definedName name="__123Graph_CREER" hidden="1">[2]ER!#REF!</definedName>
    <definedName name="__12INT_RESERVES" localSheetId="26">#REF!</definedName>
    <definedName name="__12INT_RESERVES" localSheetId="16">#REF!</definedName>
    <definedName name="__12INT_RESERVES" localSheetId="18">#REF!</definedName>
    <definedName name="__12INT_RESERVES" localSheetId="21">#REF!</definedName>
    <definedName name="__12INT_RESERVES" localSheetId="22">#REF!</definedName>
    <definedName name="__12INT_RESERVES">#REF!</definedName>
    <definedName name="__1r" localSheetId="26">#REF!</definedName>
    <definedName name="__1r" localSheetId="16">#REF!</definedName>
    <definedName name="__1r" localSheetId="21">#REF!</definedName>
    <definedName name="__1r" localSheetId="22">#REF!</definedName>
    <definedName name="__1r">#REF!</definedName>
    <definedName name="__2Macros_Import_.qbop" localSheetId="15">[3]!'[Macros Import].qbop'</definedName>
    <definedName name="__2Macros_Import_.qbop" localSheetId="17">[3]!'[Macros Import].qbop'</definedName>
    <definedName name="__2Macros_Import_.qbop">[3]!'[Macros Import].qbop'</definedName>
    <definedName name="__3__123Graph_ACPI_ER_LOG" localSheetId="4" hidden="1">[2]ER!#REF!</definedName>
    <definedName name="__3__123Graph_ACPI_ER_LOG" localSheetId="26" hidden="1">[2]ER!#REF!</definedName>
    <definedName name="__3__123Graph_ACPI_ER_LOG" localSheetId="6" hidden="1">[2]ER!#REF!</definedName>
    <definedName name="__3__123Graph_ACPI_ER_LOG" localSheetId="7" hidden="1">[2]ER!#REF!</definedName>
    <definedName name="__3__123Graph_ACPI_ER_LOG" localSheetId="8" hidden="1">[2]ER!#REF!</definedName>
    <definedName name="__3__123Graph_ACPI_ER_LOG" localSheetId="9" hidden="1">[2]ER!#REF!</definedName>
    <definedName name="__3__123Graph_ACPI_ER_LOG" localSheetId="10" hidden="1">[2]ER!#REF!</definedName>
    <definedName name="__3__123Graph_ACPI_ER_LOG" localSheetId="11" hidden="1">[2]ER!#REF!</definedName>
    <definedName name="__3__123Graph_ACPI_ER_LOG" localSheetId="12" hidden="1">[2]ER!#REF!</definedName>
    <definedName name="__3__123Graph_ACPI_ER_LOG" localSheetId="13" hidden="1">[2]ER!#REF!</definedName>
    <definedName name="__3__123Graph_ACPI_ER_LOG" localSheetId="14" hidden="1">[2]ER!#REF!</definedName>
    <definedName name="__3__123Graph_ACPI_ER_LOG" localSheetId="15" hidden="1">[2]ER!#REF!</definedName>
    <definedName name="__3__123Graph_ACPI_ER_LOG" localSheetId="16" hidden="1">[2]ER!#REF!</definedName>
    <definedName name="__3__123Graph_ACPI_ER_LOG" localSheetId="18" hidden="1">[2]ER!#REF!</definedName>
    <definedName name="__3__123Graph_ACPI_ER_LOG" localSheetId="21" hidden="1">[2]ER!#REF!</definedName>
    <definedName name="__3__123Graph_ACPI_ER_LOG" localSheetId="22" hidden="1">[2]ER!#REF!</definedName>
    <definedName name="__3__123Graph_ACPI_ER_LOG" hidden="1">[2]ER!#REF!</definedName>
    <definedName name="__4__123Graph_BCPI_ER_LOG" localSheetId="4" hidden="1">[2]ER!#REF!</definedName>
    <definedName name="__4__123Graph_BCPI_ER_LOG" localSheetId="26" hidden="1">[2]ER!#REF!</definedName>
    <definedName name="__4__123Graph_BCPI_ER_LOG" localSheetId="6" hidden="1">[2]ER!#REF!</definedName>
    <definedName name="__4__123Graph_BCPI_ER_LOG" localSheetId="7" hidden="1">[2]ER!#REF!</definedName>
    <definedName name="__4__123Graph_BCPI_ER_LOG" localSheetId="8" hidden="1">[2]ER!#REF!</definedName>
    <definedName name="__4__123Graph_BCPI_ER_LOG" localSheetId="9" hidden="1">[2]ER!#REF!</definedName>
    <definedName name="__4__123Graph_BCPI_ER_LOG" localSheetId="10" hidden="1">[2]ER!#REF!</definedName>
    <definedName name="__4__123Graph_BCPI_ER_LOG" localSheetId="11" hidden="1">[2]ER!#REF!</definedName>
    <definedName name="__4__123Graph_BCPI_ER_LOG" localSheetId="12" hidden="1">[2]ER!#REF!</definedName>
    <definedName name="__4__123Graph_BCPI_ER_LOG" localSheetId="13" hidden="1">[2]ER!#REF!</definedName>
    <definedName name="__4__123Graph_BCPI_ER_LOG" localSheetId="14" hidden="1">[2]ER!#REF!</definedName>
    <definedName name="__4__123Graph_BCPI_ER_LOG" localSheetId="15" hidden="1">[2]ER!#REF!</definedName>
    <definedName name="__4__123Graph_BCPI_ER_LOG" localSheetId="16" hidden="1">[2]ER!#REF!</definedName>
    <definedName name="__4__123Graph_BCPI_ER_LOG" localSheetId="18" hidden="1">[2]ER!#REF!</definedName>
    <definedName name="__4__123Graph_BCPI_ER_LOG" localSheetId="21" hidden="1">[2]ER!#REF!</definedName>
    <definedName name="__4__123Graph_BCPI_ER_LOG" localSheetId="22" hidden="1">[2]ER!#REF!</definedName>
    <definedName name="__4__123Graph_BCPI_ER_LOG" hidden="1">[2]ER!#REF!</definedName>
    <definedName name="__5__123Graph_BIBA_IBRD" localSheetId="4" hidden="1">[2]WB!#REF!</definedName>
    <definedName name="__5__123Graph_BIBA_IBRD" localSheetId="26" hidden="1">[2]WB!#REF!</definedName>
    <definedName name="__5__123Graph_BIBA_IBRD" localSheetId="6" hidden="1">[2]WB!#REF!</definedName>
    <definedName name="__5__123Graph_BIBA_IBRD" localSheetId="7" hidden="1">[2]WB!#REF!</definedName>
    <definedName name="__5__123Graph_BIBA_IBRD" localSheetId="8" hidden="1">[2]WB!#REF!</definedName>
    <definedName name="__5__123Graph_BIBA_IBRD" localSheetId="9" hidden="1">[2]WB!#REF!</definedName>
    <definedName name="__5__123Graph_BIBA_IBRD" localSheetId="10" hidden="1">[2]WB!#REF!</definedName>
    <definedName name="__5__123Graph_BIBA_IBRD" localSheetId="11" hidden="1">[2]WB!#REF!</definedName>
    <definedName name="__5__123Graph_BIBA_IBRD" localSheetId="12" hidden="1">[2]WB!#REF!</definedName>
    <definedName name="__5__123Graph_BIBA_IBRD" localSheetId="13" hidden="1">[2]WB!#REF!</definedName>
    <definedName name="__5__123Graph_BIBA_IBRD" localSheetId="14" hidden="1">[2]WB!#REF!</definedName>
    <definedName name="__5__123Graph_BIBA_IBRD" localSheetId="15" hidden="1">[2]WB!#REF!</definedName>
    <definedName name="__5__123Graph_BIBA_IBRD" localSheetId="16" hidden="1">[2]WB!#REF!</definedName>
    <definedName name="__5__123Graph_BIBA_IBRD" localSheetId="18" hidden="1">[2]WB!#REF!</definedName>
    <definedName name="__5__123Graph_BIBA_IBRD" localSheetId="21" hidden="1">[2]WB!#REF!</definedName>
    <definedName name="__5__123Graph_BIBA_IBRD" localSheetId="22" hidden="1">[2]WB!#REF!</definedName>
    <definedName name="__5__123Graph_BIBA_IBRD" hidden="1">[2]WB!#REF!</definedName>
    <definedName name="__6B.2_B.3" localSheetId="26">#REF!</definedName>
    <definedName name="__6B.2_B.3" localSheetId="16">#REF!</definedName>
    <definedName name="__6B.2_B.3" localSheetId="18">#REF!</definedName>
    <definedName name="__6B.2_B.3" localSheetId="21">#REF!</definedName>
    <definedName name="__6B.2_B.3" localSheetId="22">#REF!</definedName>
    <definedName name="__6B.2_B.3">#REF!</definedName>
    <definedName name="__7B.4___5" localSheetId="26">#REF!</definedName>
    <definedName name="__7B.4___5" localSheetId="16">#REF!</definedName>
    <definedName name="__7B.4___5" localSheetId="21">#REF!</definedName>
    <definedName name="__7B.4___5" localSheetId="22">#REF!</definedName>
    <definedName name="__7B.4___5">#REF!</definedName>
    <definedName name="__8CONSOL_B2" localSheetId="26">#REF!</definedName>
    <definedName name="__8CONSOL_B2" localSheetId="16">#REF!</definedName>
    <definedName name="__8CONSOL_B2" localSheetId="21">#REF!</definedName>
    <definedName name="__8CONSOL_B2" localSheetId="22">#REF!</definedName>
    <definedName name="__8CONSOL_B2">#REF!</definedName>
    <definedName name="__9CONSOL_DEPOSITS" localSheetId="26">'[4]A 11'!#REF!</definedName>
    <definedName name="__9CONSOL_DEPOSITS" localSheetId="16">'[4]A 11'!#REF!</definedName>
    <definedName name="__9CONSOL_DEPOSITS" localSheetId="21">'[4]A 11'!#REF!</definedName>
    <definedName name="__9CONSOL_DEPOSITS" localSheetId="22">'[4]A 11'!#REF!</definedName>
    <definedName name="__9CONSOL_DEPOSITS">'[4]A 11'!#REF!</definedName>
    <definedName name="__BOP2" localSheetId="26">[5]BoP!#REF!</definedName>
    <definedName name="__BOP2" localSheetId="16">[5]BoP!#REF!</definedName>
    <definedName name="__BOP2" localSheetId="21">[5]BoP!#REF!</definedName>
    <definedName name="__BOP2" localSheetId="22">[5]BoP!#REF!</definedName>
    <definedName name="__BOP2">[5]BoP!#REF!</definedName>
    <definedName name="__END94" localSheetId="26">#REF!</definedName>
    <definedName name="__END94" localSheetId="16">#REF!</definedName>
    <definedName name="__END94" localSheetId="18">#REF!</definedName>
    <definedName name="__END94" localSheetId="21">#REF!</definedName>
    <definedName name="__END94" localSheetId="22">#REF!</definedName>
    <definedName name="__END94">#REF!</definedName>
    <definedName name="__RES2" localSheetId="26">[5]RES!#REF!</definedName>
    <definedName name="__RES2" localSheetId="16">[5]RES!#REF!</definedName>
    <definedName name="__RES2" localSheetId="18">[5]RES!#REF!</definedName>
    <definedName name="__RES2" localSheetId="21">[5]RES!#REF!</definedName>
    <definedName name="__RES2" localSheetId="22">[5]RES!#REF!</definedName>
    <definedName name="__RES2">[5]RES!#REF!</definedName>
    <definedName name="__sr4" localSheetId="26">#REF!</definedName>
    <definedName name="__sr4" localSheetId="16">#REF!</definedName>
    <definedName name="__sr4" localSheetId="18">#REF!</definedName>
    <definedName name="__sr4" localSheetId="21">#REF!</definedName>
    <definedName name="__sr4" localSheetId="22">#REF!</definedName>
    <definedName name="__sr4">#REF!</definedName>
    <definedName name="__sr5" localSheetId="26">#REF!</definedName>
    <definedName name="__sr5" localSheetId="16">#REF!</definedName>
    <definedName name="__sr5" localSheetId="21">#REF!</definedName>
    <definedName name="__sr5" localSheetId="22">#REF!</definedName>
    <definedName name="__sr5">#REF!</definedName>
    <definedName name="__SUM2" localSheetId="26">#REF!</definedName>
    <definedName name="__SUM2" localSheetId="16">#REF!</definedName>
    <definedName name="__SUM2" localSheetId="21">#REF!</definedName>
    <definedName name="__SUM2" localSheetId="22">#REF!</definedName>
    <definedName name="__SUM2">#REF!</definedName>
    <definedName name="__TAB1" localSheetId="21">#REF!</definedName>
    <definedName name="__TAB1" localSheetId="22">#REF!</definedName>
    <definedName name="__TAB1">#REF!</definedName>
    <definedName name="__Tab19" localSheetId="21">#REF!</definedName>
    <definedName name="__Tab19" localSheetId="22">#REF!</definedName>
    <definedName name="__Tab19">#REF!</definedName>
    <definedName name="__Tab20" localSheetId="21">#REF!</definedName>
    <definedName name="__Tab20" localSheetId="22">#REF!</definedName>
    <definedName name="__Tab20">#REF!</definedName>
    <definedName name="__Tab21" localSheetId="21">#REF!</definedName>
    <definedName name="__Tab21" localSheetId="22">#REF!</definedName>
    <definedName name="__Tab21">#REF!</definedName>
    <definedName name="__Tab22" localSheetId="21">#REF!</definedName>
    <definedName name="__Tab22" localSheetId="22">#REF!</definedName>
    <definedName name="__Tab22">#REF!</definedName>
    <definedName name="__Tab23" localSheetId="21">#REF!</definedName>
    <definedName name="__Tab23" localSheetId="22">#REF!</definedName>
    <definedName name="__Tab23">#REF!</definedName>
    <definedName name="__Tab24" localSheetId="21">#REF!</definedName>
    <definedName name="__Tab24" localSheetId="22">#REF!</definedName>
    <definedName name="__Tab24">#REF!</definedName>
    <definedName name="__Tab26" localSheetId="21">#REF!</definedName>
    <definedName name="__Tab26" localSheetId="22">#REF!</definedName>
    <definedName name="__Tab26">#REF!</definedName>
    <definedName name="__Tab27" localSheetId="21">#REF!</definedName>
    <definedName name="__Tab27" localSheetId="22">#REF!</definedName>
    <definedName name="__Tab27">#REF!</definedName>
    <definedName name="__Tab28" localSheetId="21">#REF!</definedName>
    <definedName name="__Tab28" localSheetId="22">#REF!</definedName>
    <definedName name="__Tab28">#REF!</definedName>
    <definedName name="__Tab29" localSheetId="21">#REF!</definedName>
    <definedName name="__Tab29" localSheetId="22">#REF!</definedName>
    <definedName name="__Tab29">#REF!</definedName>
    <definedName name="__Tab30" localSheetId="21">#REF!</definedName>
    <definedName name="__Tab30" localSheetId="22">#REF!</definedName>
    <definedName name="__Tab30">#REF!</definedName>
    <definedName name="__Tab31" localSheetId="21">#REF!</definedName>
    <definedName name="__Tab31" localSheetId="22">#REF!</definedName>
    <definedName name="__Tab31">#REF!</definedName>
    <definedName name="__Tab32" localSheetId="21">#REF!</definedName>
    <definedName name="__Tab32" localSheetId="22">#REF!</definedName>
    <definedName name="__Tab32">#REF!</definedName>
    <definedName name="__Tab33" localSheetId="21">#REF!</definedName>
    <definedName name="__Tab33" localSheetId="22">#REF!</definedName>
    <definedName name="__Tab33">#REF!</definedName>
    <definedName name="__Tab34" localSheetId="21">#REF!</definedName>
    <definedName name="__Tab34" localSheetId="22">#REF!</definedName>
    <definedName name="__Tab34">#REF!</definedName>
    <definedName name="__Tab35" localSheetId="21">#REF!</definedName>
    <definedName name="__Tab35" localSheetId="22">#REF!</definedName>
    <definedName name="__Tab35">#REF!</definedName>
    <definedName name="__WB2" localSheetId="21">#REF!</definedName>
    <definedName name="__WB2" localSheetId="22">#REF!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 localSheetId="26">#REF!</definedName>
    <definedName name="_10FA_L" localSheetId="16">#REF!</definedName>
    <definedName name="_10FA_L" localSheetId="18">#REF!</definedName>
    <definedName name="_10FA_L" localSheetId="21">#REF!</definedName>
    <definedName name="_10FA_L" localSheetId="22">#REF!</definedName>
    <definedName name="_10FA_L">#REF!</definedName>
    <definedName name="_11GAZ_LIABS" localSheetId="26">#REF!</definedName>
    <definedName name="_11GAZ_LIABS" localSheetId="16">#REF!</definedName>
    <definedName name="_11GAZ_LIABS" localSheetId="21">#REF!</definedName>
    <definedName name="_11GAZ_LIABS" localSheetId="22">#REF!</definedName>
    <definedName name="_11GAZ_LIABS">#REF!</definedName>
    <definedName name="_12INT_RESERVES" localSheetId="26">#REF!</definedName>
    <definedName name="_12INT_RESERVES" localSheetId="16">#REF!</definedName>
    <definedName name="_12INT_RESERVES" localSheetId="21">#REF!</definedName>
    <definedName name="_12INT_RESERVES" localSheetId="22">#REF!</definedName>
    <definedName name="_12INT_RESERVES">#REF!</definedName>
    <definedName name="_1r" localSheetId="21">#REF!</definedName>
    <definedName name="_1r" localSheetId="22">#REF!</definedName>
    <definedName name="_1r">#REF!</definedName>
    <definedName name="_1SEC_A_FIM16">[6]FIM16!$J$1</definedName>
    <definedName name="_2_hours" localSheetId="26">#REF!</definedName>
    <definedName name="_2_hours" localSheetId="9">#REF!</definedName>
    <definedName name="_2_hours" localSheetId="16">#REF!</definedName>
    <definedName name="_2_hours" localSheetId="19">#REF!</definedName>
    <definedName name="_2_hours" localSheetId="21">#REF!</definedName>
    <definedName name="_2_hours" localSheetId="22">#REF!</definedName>
    <definedName name="_2_hours">#REF!</definedName>
    <definedName name="_2Macros_Import_.qbop" localSheetId="15">[7]!'[Macros Import].qbop'</definedName>
    <definedName name="_2Macros_Import_.qbop" localSheetId="17">[7]!'[Macros Import].qbop'</definedName>
    <definedName name="_2Macros_Import_.qbop">[7]!'[Macros Import].qbop'</definedName>
    <definedName name="_3__123Graph_ACPI_ER_LOG" localSheetId="4" hidden="1">[2]ER!#REF!</definedName>
    <definedName name="_3__123Graph_ACPI_ER_LOG" localSheetId="26" hidden="1">[2]ER!#REF!</definedName>
    <definedName name="_3__123Graph_ACPI_ER_LOG" localSheetId="6" hidden="1">[2]ER!#REF!</definedName>
    <definedName name="_3__123Graph_ACPI_ER_LOG" localSheetId="7" hidden="1">[2]ER!#REF!</definedName>
    <definedName name="_3__123Graph_ACPI_ER_LOG" localSheetId="8" hidden="1">[2]ER!#REF!</definedName>
    <definedName name="_3__123Graph_ACPI_ER_LOG" localSheetId="9" hidden="1">[2]ER!#REF!</definedName>
    <definedName name="_3__123Graph_ACPI_ER_LOG" localSheetId="10" hidden="1">[2]ER!#REF!</definedName>
    <definedName name="_3__123Graph_ACPI_ER_LOG" localSheetId="11" hidden="1">[2]ER!#REF!</definedName>
    <definedName name="_3__123Graph_ACPI_ER_LOG" localSheetId="12" hidden="1">[2]ER!#REF!</definedName>
    <definedName name="_3__123Graph_ACPI_ER_LOG" localSheetId="13" hidden="1">[2]ER!#REF!</definedName>
    <definedName name="_3__123Graph_ACPI_ER_LOG" localSheetId="14" hidden="1">[2]ER!#REF!</definedName>
    <definedName name="_3__123Graph_ACPI_ER_LOG" localSheetId="15" hidden="1">[2]ER!#REF!</definedName>
    <definedName name="_3__123Graph_ACPI_ER_LOG" localSheetId="16" hidden="1">[2]ER!#REF!</definedName>
    <definedName name="_3__123Graph_ACPI_ER_LOG" localSheetId="18" hidden="1">[2]ER!#REF!</definedName>
    <definedName name="_3__123Graph_ACPI_ER_LOG" localSheetId="21" hidden="1">[2]ER!#REF!</definedName>
    <definedName name="_3__123Graph_ACPI_ER_LOG" localSheetId="22" hidden="1">[2]ER!#REF!</definedName>
    <definedName name="_3__123Graph_ACPI_ER_LOG" hidden="1">[2]ER!#REF!</definedName>
    <definedName name="_4__123Graph_BCPI_ER_LOG" localSheetId="4" hidden="1">[2]ER!#REF!</definedName>
    <definedName name="_4__123Graph_BCPI_ER_LOG" localSheetId="26" hidden="1">[2]ER!#REF!</definedName>
    <definedName name="_4__123Graph_BCPI_ER_LOG" localSheetId="6" hidden="1">[2]ER!#REF!</definedName>
    <definedName name="_4__123Graph_BCPI_ER_LOG" localSheetId="7" hidden="1">[2]ER!#REF!</definedName>
    <definedName name="_4__123Graph_BCPI_ER_LOG" localSheetId="8" hidden="1">[2]ER!#REF!</definedName>
    <definedName name="_4__123Graph_BCPI_ER_LOG" localSheetId="9" hidden="1">[2]ER!#REF!</definedName>
    <definedName name="_4__123Graph_BCPI_ER_LOG" localSheetId="10" hidden="1">[2]ER!#REF!</definedName>
    <definedName name="_4__123Graph_BCPI_ER_LOG" localSheetId="11" hidden="1">[2]ER!#REF!</definedName>
    <definedName name="_4__123Graph_BCPI_ER_LOG" localSheetId="12" hidden="1">[2]ER!#REF!</definedName>
    <definedName name="_4__123Graph_BCPI_ER_LOG" localSheetId="13" hidden="1">[2]ER!#REF!</definedName>
    <definedName name="_4__123Graph_BCPI_ER_LOG" localSheetId="14" hidden="1">[2]ER!#REF!</definedName>
    <definedName name="_4__123Graph_BCPI_ER_LOG" localSheetId="15" hidden="1">[2]ER!#REF!</definedName>
    <definedName name="_4__123Graph_BCPI_ER_LOG" localSheetId="16" hidden="1">[2]ER!#REF!</definedName>
    <definedName name="_4__123Graph_BCPI_ER_LOG" localSheetId="18" hidden="1">[2]ER!#REF!</definedName>
    <definedName name="_4__123Graph_BCPI_ER_LOG" localSheetId="21" hidden="1">[2]ER!#REF!</definedName>
    <definedName name="_4__123Graph_BCPI_ER_LOG" localSheetId="22" hidden="1">[2]ER!#REF!</definedName>
    <definedName name="_4__123Graph_BCPI_ER_LOG" hidden="1">[2]ER!#REF!</definedName>
    <definedName name="_5__123Graph_BIBA_IBRD" localSheetId="4" hidden="1">[2]WB!#REF!</definedName>
    <definedName name="_5__123Graph_BIBA_IBRD" localSheetId="26" hidden="1">[2]WB!#REF!</definedName>
    <definedName name="_5__123Graph_BIBA_IBRD" localSheetId="6" hidden="1">[2]WB!#REF!</definedName>
    <definedName name="_5__123Graph_BIBA_IBRD" localSheetId="7" hidden="1">[2]WB!#REF!</definedName>
    <definedName name="_5__123Graph_BIBA_IBRD" localSheetId="8" hidden="1">[2]WB!#REF!</definedName>
    <definedName name="_5__123Graph_BIBA_IBRD" localSheetId="9" hidden="1">[2]WB!#REF!</definedName>
    <definedName name="_5__123Graph_BIBA_IBRD" localSheetId="10" hidden="1">[2]WB!#REF!</definedName>
    <definedName name="_5__123Graph_BIBA_IBRD" localSheetId="11" hidden="1">[2]WB!#REF!</definedName>
    <definedName name="_5__123Graph_BIBA_IBRD" localSheetId="12" hidden="1">[2]WB!#REF!</definedName>
    <definedName name="_5__123Graph_BIBA_IBRD" localSheetId="13" hidden="1">[2]WB!#REF!</definedName>
    <definedName name="_5__123Graph_BIBA_IBRD" localSheetId="14" hidden="1">[2]WB!#REF!</definedName>
    <definedName name="_5__123Graph_BIBA_IBRD" localSheetId="15" hidden="1">[2]WB!#REF!</definedName>
    <definedName name="_5__123Graph_BIBA_IBRD" localSheetId="16" hidden="1">[2]WB!#REF!</definedName>
    <definedName name="_5__123Graph_BIBA_IBRD" localSheetId="18" hidden="1">[2]WB!#REF!</definedName>
    <definedName name="_5__123Graph_BIBA_IBRD" localSheetId="21" hidden="1">[2]WB!#REF!</definedName>
    <definedName name="_5__123Graph_BIBA_IBRD" localSheetId="22" hidden="1">[2]WB!#REF!</definedName>
    <definedName name="_5__123Graph_BIBA_IBRD" hidden="1">[2]WB!#REF!</definedName>
    <definedName name="_6B.2_B.3" localSheetId="26">#REF!</definedName>
    <definedName name="_6B.2_B.3" localSheetId="16">#REF!</definedName>
    <definedName name="_6B.2_B.3" localSheetId="18">#REF!</definedName>
    <definedName name="_6B.2_B.3" localSheetId="21">#REF!</definedName>
    <definedName name="_6B.2_B.3" localSheetId="22">#REF!</definedName>
    <definedName name="_6B.2_B.3">#REF!</definedName>
    <definedName name="_7B.4___5" localSheetId="26">#REF!</definedName>
    <definedName name="_7B.4___5" localSheetId="16">#REF!</definedName>
    <definedName name="_7B.4___5" localSheetId="21">#REF!</definedName>
    <definedName name="_7B.4___5" localSheetId="22">#REF!</definedName>
    <definedName name="_7B.4___5">#REF!</definedName>
    <definedName name="_8CONSOL_B2" localSheetId="26">#REF!</definedName>
    <definedName name="_8CONSOL_B2" localSheetId="16">#REF!</definedName>
    <definedName name="_8CONSOL_B2" localSheetId="21">#REF!</definedName>
    <definedName name="_8CONSOL_B2" localSheetId="22">#REF!</definedName>
    <definedName name="_8CONSOL_B2">#REF!</definedName>
    <definedName name="_9CONSOL_DEPOSITS" localSheetId="26">'[8]A 11'!#REF!</definedName>
    <definedName name="_9CONSOL_DEPOSITS" localSheetId="16">'[8]A 11'!#REF!</definedName>
    <definedName name="_9CONSOL_DEPOSITS" localSheetId="21">'[8]A 11'!#REF!</definedName>
    <definedName name="_9CONSOL_DEPOSITS" localSheetId="22">'[8]A 11'!#REF!</definedName>
    <definedName name="_9CONSOL_DEPOSITS">'[8]A 11'!#REF!</definedName>
    <definedName name="_AUG1">[9]AUGUST!$1:$1048576</definedName>
    <definedName name="_BOP2" localSheetId="4">[10]BoP!#REF!</definedName>
    <definedName name="_BOP2" localSheetId="26">[10]BoP!#REF!</definedName>
    <definedName name="_BOP2" localSheetId="27">[10]BoP!#REF!</definedName>
    <definedName name="_BOP2" localSheetId="21">[10]BoP!#REF!</definedName>
    <definedName name="_BOP2" localSheetId="22">[10]BoP!#REF!</definedName>
    <definedName name="_BOP2">[10]BoP!#REF!</definedName>
    <definedName name="_END94" localSheetId="26">#REF!</definedName>
    <definedName name="_END94" localSheetId="16">#REF!</definedName>
    <definedName name="_END94" localSheetId="18">#REF!</definedName>
    <definedName name="_END94" localSheetId="21">#REF!</definedName>
    <definedName name="_END94" localSheetId="22">#REF!</definedName>
    <definedName name="_END94">#REF!</definedName>
    <definedName name="_Fill" localSheetId="4" hidden="1">#REF!</definedName>
    <definedName name="_Fill" localSheetId="26" hidden="1">#REF!</definedName>
    <definedName name="_Fill" localSheetId="6" hidden="1">#REF!</definedName>
    <definedName name="_Fill" localSheetId="7" hidden="1">#REF!</definedName>
    <definedName name="_Fill" localSheetId="8" hidden="1">#REF!</definedName>
    <definedName name="_Fill" localSheetId="9" hidden="1">#REF!</definedName>
    <definedName name="_Fill" localSheetId="10" hidden="1">#REF!</definedName>
    <definedName name="_Fill" localSheetId="11" hidden="1">#REF!</definedName>
    <definedName name="_Fill" localSheetId="12" hidden="1">#REF!</definedName>
    <definedName name="_Fill" localSheetId="13" hidden="1">#REF!</definedName>
    <definedName name="_Fill" localSheetId="14" hidden="1">#REF!</definedName>
    <definedName name="_Fill" localSheetId="15" hidden="1">#REF!</definedName>
    <definedName name="_Fill" localSheetId="16" hidden="1">#REF!</definedName>
    <definedName name="_Fill" localSheetId="18" hidden="1">#REF!</definedName>
    <definedName name="_Fill" localSheetId="21" hidden="1">#REF!</definedName>
    <definedName name="_Fill" localSheetId="22" hidden="1">#REF!</definedName>
    <definedName name="_Fill" hidden="1">#REF!</definedName>
    <definedName name="_Order1" hidden="1">0</definedName>
    <definedName name="_Order2" hidden="1">0</definedName>
    <definedName name="_Parse_Out" localSheetId="4" hidden="1">#REF!</definedName>
    <definedName name="_Parse_Out" localSheetId="26" hidden="1">#REF!</definedName>
    <definedName name="_Parse_Out" localSheetId="6" hidden="1">#REF!</definedName>
    <definedName name="_Parse_Out" localSheetId="7" hidden="1">#REF!</definedName>
    <definedName name="_Parse_Out" localSheetId="8" hidden="1">#REF!</definedName>
    <definedName name="_Parse_Out" localSheetId="9" hidden="1">#REF!</definedName>
    <definedName name="_Parse_Out" localSheetId="10" hidden="1">#REF!</definedName>
    <definedName name="_Parse_Out" localSheetId="11" hidden="1">#REF!</definedName>
    <definedName name="_Parse_Out" localSheetId="12" hidden="1">#REF!</definedName>
    <definedName name="_Parse_Out" localSheetId="13" hidden="1">#REF!</definedName>
    <definedName name="_Parse_Out" localSheetId="14" hidden="1">#REF!</definedName>
    <definedName name="_Parse_Out" localSheetId="15" hidden="1">#REF!</definedName>
    <definedName name="_Parse_Out" localSheetId="16" hidden="1">#REF!</definedName>
    <definedName name="_Parse_Out" localSheetId="18" hidden="1">#REF!</definedName>
    <definedName name="_Parse_Out" localSheetId="21" hidden="1">#REF!</definedName>
    <definedName name="_Parse_Out" localSheetId="22" hidden="1">#REF!</definedName>
    <definedName name="_Parse_Out" hidden="1">#REF!</definedName>
    <definedName name="_Regression_Out" localSheetId="4" hidden="1">#REF!</definedName>
    <definedName name="_Regression_Out" localSheetId="6" hidden="1">#REF!</definedName>
    <definedName name="_Regression_Out" localSheetId="7" hidden="1">#REF!</definedName>
    <definedName name="_Regression_Out" localSheetId="8" hidden="1">#REF!</definedName>
    <definedName name="_Regression_Out" localSheetId="9" hidden="1">#REF!</definedName>
    <definedName name="_Regression_Out" localSheetId="10" hidden="1">#REF!</definedName>
    <definedName name="_Regression_Out" localSheetId="11" hidden="1">#REF!</definedName>
    <definedName name="_Regression_Out" localSheetId="12" hidden="1">#REF!</definedName>
    <definedName name="_Regression_Out" localSheetId="13" hidden="1">#REF!</definedName>
    <definedName name="_Regression_Out" localSheetId="14" hidden="1">#REF!</definedName>
    <definedName name="_Regression_Out" localSheetId="15" hidden="1">#REF!</definedName>
    <definedName name="_Regression_Out" localSheetId="16" hidden="1">#REF!</definedName>
    <definedName name="_Regression_Out" localSheetId="18" hidden="1">#REF!</definedName>
    <definedName name="_Regression_Out" localSheetId="21" hidden="1">#REF!</definedName>
    <definedName name="_Regression_Out" localSheetId="22" hidden="1">#REF!</definedName>
    <definedName name="_Regression_Out" hidden="1">#REF!</definedName>
    <definedName name="_Regression_X" localSheetId="4" hidden="1">#REF!</definedName>
    <definedName name="_Regression_X" localSheetId="6" hidden="1">#REF!</definedName>
    <definedName name="_Regression_X" localSheetId="7" hidden="1">#REF!</definedName>
    <definedName name="_Regression_X" localSheetId="8" hidden="1">#REF!</definedName>
    <definedName name="_Regression_X" localSheetId="9" hidden="1">#REF!</definedName>
    <definedName name="_Regression_X" localSheetId="10" hidden="1">#REF!</definedName>
    <definedName name="_Regression_X" localSheetId="11" hidden="1">#REF!</definedName>
    <definedName name="_Regression_X" localSheetId="12" hidden="1">#REF!</definedName>
    <definedName name="_Regression_X" localSheetId="13" hidden="1">#REF!</definedName>
    <definedName name="_Regression_X" localSheetId="14" hidden="1">#REF!</definedName>
    <definedName name="_Regression_X" localSheetId="15" hidden="1">#REF!</definedName>
    <definedName name="_Regression_X" localSheetId="16" hidden="1">#REF!</definedName>
    <definedName name="_Regression_X" localSheetId="18" hidden="1">#REF!</definedName>
    <definedName name="_Regression_X" localSheetId="21" hidden="1">#REF!</definedName>
    <definedName name="_Regression_X" localSheetId="22" hidden="1">#REF!</definedName>
    <definedName name="_Regression_X" hidden="1">#REF!</definedName>
    <definedName name="_Regression_Y" localSheetId="4" hidden="1">#REF!</definedName>
    <definedName name="_Regression_Y" localSheetId="6" hidden="1">#REF!</definedName>
    <definedName name="_Regression_Y" localSheetId="7" hidden="1">#REF!</definedName>
    <definedName name="_Regression_Y" localSheetId="8" hidden="1">#REF!</definedName>
    <definedName name="_Regression_Y" localSheetId="9" hidden="1">#REF!</definedName>
    <definedName name="_Regression_Y" localSheetId="10" hidden="1">#REF!</definedName>
    <definedName name="_Regression_Y" localSheetId="11" hidden="1">#REF!</definedName>
    <definedName name="_Regression_Y" localSheetId="12" hidden="1">#REF!</definedName>
    <definedName name="_Regression_Y" localSheetId="13" hidden="1">#REF!</definedName>
    <definedName name="_Regression_Y" localSheetId="14" hidden="1">#REF!</definedName>
    <definedName name="_Regression_Y" localSheetId="15" hidden="1">#REF!</definedName>
    <definedName name="_Regression_Y" localSheetId="16" hidden="1">#REF!</definedName>
    <definedName name="_Regression_Y" localSheetId="18" hidden="1">#REF!</definedName>
    <definedName name="_Regression_Y" localSheetId="21" hidden="1">#REF!</definedName>
    <definedName name="_Regression_Y" localSheetId="22" hidden="1">#REF!</definedName>
    <definedName name="_Regression_Y" hidden="1">#REF!</definedName>
    <definedName name="_RES2" localSheetId="4">[10]RES!#REF!</definedName>
    <definedName name="_RES2" localSheetId="26">[10]RES!#REF!</definedName>
    <definedName name="_RES2" localSheetId="27">[10]RES!#REF!</definedName>
    <definedName name="_RES2" localSheetId="16">[10]RES!#REF!</definedName>
    <definedName name="_RES2" localSheetId="18">[10]RES!#REF!</definedName>
    <definedName name="_RES2" localSheetId="21">[10]RES!#REF!</definedName>
    <definedName name="_RES2" localSheetId="22">[10]RES!#REF!</definedName>
    <definedName name="_RES2">[10]RES!#REF!</definedName>
    <definedName name="_sr4" localSheetId="26">#REF!</definedName>
    <definedName name="_sr4" localSheetId="16">#REF!</definedName>
    <definedName name="_sr4" localSheetId="18">#REF!</definedName>
    <definedName name="_sr4" localSheetId="21">#REF!</definedName>
    <definedName name="_sr4" localSheetId="22">#REF!</definedName>
    <definedName name="_sr4">#REF!</definedName>
    <definedName name="_sr5" localSheetId="26">#REF!</definedName>
    <definedName name="_sr5" localSheetId="16">#REF!</definedName>
    <definedName name="_sr5" localSheetId="21">#REF!</definedName>
    <definedName name="_sr5" localSheetId="22">#REF!</definedName>
    <definedName name="_sr5">#REF!</definedName>
    <definedName name="_SUM2" localSheetId="26">#REF!</definedName>
    <definedName name="_SUM2" localSheetId="16">#REF!</definedName>
    <definedName name="_SUM2" localSheetId="21">#REF!</definedName>
    <definedName name="_SUM2" localSheetId="22">#REF!</definedName>
    <definedName name="_SUM2">#REF!</definedName>
    <definedName name="_TAB1" localSheetId="21">#REF!</definedName>
    <definedName name="_TAB1" localSheetId="22">#REF!</definedName>
    <definedName name="_TAB1">#REF!</definedName>
    <definedName name="_Tab19" localSheetId="21">#REF!</definedName>
    <definedName name="_Tab19" localSheetId="22">#REF!</definedName>
    <definedName name="_Tab19">#REF!</definedName>
    <definedName name="_Tab20" localSheetId="21">#REF!</definedName>
    <definedName name="_Tab20" localSheetId="22">#REF!</definedName>
    <definedName name="_Tab20">#REF!</definedName>
    <definedName name="_Tab21" localSheetId="21">#REF!</definedName>
    <definedName name="_Tab21" localSheetId="22">#REF!</definedName>
    <definedName name="_Tab21">#REF!</definedName>
    <definedName name="_Tab22" localSheetId="21">#REF!</definedName>
    <definedName name="_Tab22" localSheetId="22">#REF!</definedName>
    <definedName name="_Tab22">#REF!</definedName>
    <definedName name="_Tab23" localSheetId="21">#REF!</definedName>
    <definedName name="_Tab23" localSheetId="22">#REF!</definedName>
    <definedName name="_Tab23">#REF!</definedName>
    <definedName name="_Tab24" localSheetId="21">#REF!</definedName>
    <definedName name="_Tab24" localSheetId="22">#REF!</definedName>
    <definedName name="_Tab24">#REF!</definedName>
    <definedName name="_Tab26" localSheetId="21">#REF!</definedName>
    <definedName name="_Tab26" localSheetId="22">#REF!</definedName>
    <definedName name="_Tab26">#REF!</definedName>
    <definedName name="_Tab27" localSheetId="21">#REF!</definedName>
    <definedName name="_Tab27" localSheetId="22">#REF!</definedName>
    <definedName name="_Tab27">#REF!</definedName>
    <definedName name="_Tab28" localSheetId="21">#REF!</definedName>
    <definedName name="_Tab28" localSheetId="22">#REF!</definedName>
    <definedName name="_Tab28">#REF!</definedName>
    <definedName name="_Tab29" localSheetId="21">#REF!</definedName>
    <definedName name="_Tab29" localSheetId="22">#REF!</definedName>
    <definedName name="_Tab29">#REF!</definedName>
    <definedName name="_Tab30" localSheetId="21">#REF!</definedName>
    <definedName name="_Tab30" localSheetId="22">#REF!</definedName>
    <definedName name="_Tab30">#REF!</definedName>
    <definedName name="_Tab31" localSheetId="21">#REF!</definedName>
    <definedName name="_Tab31" localSheetId="22">#REF!</definedName>
    <definedName name="_Tab31">#REF!</definedName>
    <definedName name="_Tab32" localSheetId="21">#REF!</definedName>
    <definedName name="_Tab32" localSheetId="22">#REF!</definedName>
    <definedName name="_Tab32">#REF!</definedName>
    <definedName name="_Tab33" localSheetId="21">#REF!</definedName>
    <definedName name="_Tab33" localSheetId="22">#REF!</definedName>
    <definedName name="_Tab33">#REF!</definedName>
    <definedName name="_Tab34" localSheetId="21">#REF!</definedName>
    <definedName name="_Tab34" localSheetId="22">#REF!</definedName>
    <definedName name="_Tab34">#REF!</definedName>
    <definedName name="_Tab35" localSheetId="21">#REF!</definedName>
    <definedName name="_Tab35" localSheetId="22">#REF!</definedName>
    <definedName name="_Tab35">#REF!</definedName>
    <definedName name="_WB2" localSheetId="21">#REF!</definedName>
    <definedName name="_WB2" localSheetId="22">#REF!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 localSheetId="4">[1]Imp!#REF!</definedName>
    <definedName name="_Z" localSheetId="26">[1]Imp!#REF!</definedName>
    <definedName name="_Z" localSheetId="27">[1]Imp!#REF!</definedName>
    <definedName name="_Z" localSheetId="21">[1]Imp!#REF!</definedName>
    <definedName name="_Z" localSheetId="22">[1]Imp!#REF!</definedName>
    <definedName name="_Z">[1]Imp!#REF!</definedName>
    <definedName name="AAA" localSheetId="26">#REF!</definedName>
    <definedName name="AAA" localSheetId="16">#REF!</definedName>
    <definedName name="AAA" localSheetId="18">#REF!</definedName>
    <definedName name="AAA" localSheetId="21">#REF!</definedName>
    <definedName name="AAA" localSheetId="22">#REF!</definedName>
    <definedName name="AAA">#REF!</definedName>
    <definedName name="ACTIVATE" localSheetId="26">#REF!</definedName>
    <definedName name="ACTIVATE" localSheetId="16">#REF!</definedName>
    <definedName name="ACTIVATE" localSheetId="21">#REF!</definedName>
    <definedName name="ACTIVATE" localSheetId="22">#REF!</definedName>
    <definedName name="ACTIVATE">#REF!</definedName>
    <definedName name="ADIZA" localSheetId="26">#REF!</definedName>
    <definedName name="ADIZA" localSheetId="16">#REF!</definedName>
    <definedName name="ADIZA" localSheetId="21">#REF!</definedName>
    <definedName name="ADIZA" localSheetId="22">#REF!</definedName>
    <definedName name="ADIZA">#REF!</definedName>
    <definedName name="Agent_License_withdrawn" localSheetId="19">#REF!</definedName>
    <definedName name="Agent_License_withdrawn" localSheetId="21">#REF!</definedName>
    <definedName name="Agent_License_withdrawn" localSheetId="22">#REF!</definedName>
    <definedName name="Agent_License_withdrawn">#REF!</definedName>
    <definedName name="ALL">'[1]Imp:DSA output'!$C$9:$R$464</definedName>
    <definedName name="APR">[11]APR!$1:$1048576</definedName>
    <definedName name="April">[12]Spot!$A:$IV</definedName>
    <definedName name="AS2DocOpenMode" hidden="1">"AS2DocumentEdit"</definedName>
    <definedName name="atrade" localSheetId="15">[3]!atrade</definedName>
    <definedName name="atrade" localSheetId="17">[3]!atrade</definedName>
    <definedName name="atrade">[3]!atrade</definedName>
    <definedName name="August" localSheetId="26">#REF!</definedName>
    <definedName name="August" localSheetId="16">#REF!</definedName>
    <definedName name="August" localSheetId="18">#REF!</definedName>
    <definedName name="August" localSheetId="21">#REF!</definedName>
    <definedName name="August" localSheetId="22">#REF!</definedName>
    <definedName name="August">#REF!</definedName>
    <definedName name="BABS" localSheetId="26">'[13]MainReportEBG (2)'!#REF!</definedName>
    <definedName name="BABS" localSheetId="16">'[13]MainReportEBG (2)'!#REF!</definedName>
    <definedName name="BABS" localSheetId="18">'[13]MainReportEBG (2)'!#REF!</definedName>
    <definedName name="BABS" localSheetId="21">'[13]MainReportEBG (2)'!#REF!</definedName>
    <definedName name="BABS" localSheetId="22">'[13]MainReportEBG (2)'!#REF!</definedName>
    <definedName name="BABS">'[13]MainReportEBG (2)'!#REF!</definedName>
    <definedName name="Batumi_debt" localSheetId="26">#REF!</definedName>
    <definedName name="Batumi_debt" localSheetId="16">#REF!</definedName>
    <definedName name="Batumi_debt" localSheetId="18">#REF!</definedName>
    <definedName name="Batumi_debt" localSheetId="21">#REF!</definedName>
    <definedName name="Batumi_debt" localSheetId="22">#REF!</definedName>
    <definedName name="Batumi_debt">#REF!</definedName>
    <definedName name="BB" localSheetId="26">#REF!</definedName>
    <definedName name="BB" localSheetId="16">#REF!</definedName>
    <definedName name="BB" localSheetId="21">#REF!</definedName>
    <definedName name="BB" localSheetId="22">#REF!</definedName>
    <definedName name="BB">#REF!</definedName>
    <definedName name="BBB" localSheetId="26">#REF!</definedName>
    <definedName name="BBB" localSheetId="16">#REF!</definedName>
    <definedName name="BBB" localSheetId="21">#REF!</definedName>
    <definedName name="BBB" localSheetId="22">#REF!</definedName>
    <definedName name="BBB">#REF!</definedName>
    <definedName name="BCA">#N/A</definedName>
    <definedName name="BCA_GDP">#N/A</definedName>
    <definedName name="BCA_NGDP" localSheetId="26">#REF!</definedName>
    <definedName name="BCA_NGDP" localSheetId="16">#REF!</definedName>
    <definedName name="BCA_NGDP" localSheetId="18">#REF!</definedName>
    <definedName name="BCA_NGDP" localSheetId="21">#REF!</definedName>
    <definedName name="BCA_NGDP" localSheetId="22">#REF!</definedName>
    <definedName name="BCA_NGDP">#REF!</definedName>
    <definedName name="BCAT">[14]FEB!$1:$1048576</definedName>
    <definedName name="BE">#N/A</definedName>
    <definedName name="BEA" localSheetId="26">#REF!</definedName>
    <definedName name="BEA" localSheetId="16">#REF!</definedName>
    <definedName name="BEA" localSheetId="18">#REF!</definedName>
    <definedName name="BEA" localSheetId="21">#REF!</definedName>
    <definedName name="BEA" localSheetId="22">#REF!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26">#REF!</definedName>
    <definedName name="BED" localSheetId="16">#REF!</definedName>
    <definedName name="BED" localSheetId="18">#REF!</definedName>
    <definedName name="BED" localSheetId="21">#REF!</definedName>
    <definedName name="BED" localSheetId="22">#REF!</definedName>
    <definedName name="BED">#REF!</definedName>
    <definedName name="BED_6" localSheetId="26">#REF!</definedName>
    <definedName name="BED_6" localSheetId="16">#REF!</definedName>
    <definedName name="BED_6" localSheetId="21">#REF!</definedName>
    <definedName name="BED_6" localSheetId="22">#REF!</definedName>
    <definedName name="BED_6">#REF!</definedName>
    <definedName name="BEO" localSheetId="26">#REF!</definedName>
    <definedName name="BEO" localSheetId="16">#REF!</definedName>
    <definedName name="BEO" localSheetId="21">#REF!</definedName>
    <definedName name="BEO" localSheetId="22">#REF!</definedName>
    <definedName name="BEO">#REF!</definedName>
    <definedName name="BER" localSheetId="21">#REF!</definedName>
    <definedName name="BER" localSheetId="22">#REF!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26">#REF!</definedName>
    <definedName name="BFD" localSheetId="16">#REF!</definedName>
    <definedName name="BFD" localSheetId="18">#REF!</definedName>
    <definedName name="BFD" localSheetId="21">#REF!</definedName>
    <definedName name="BFD" localSheetId="22">#REF!</definedName>
    <definedName name="BFD">#REF!</definedName>
    <definedName name="BFDA" localSheetId="26">#REF!</definedName>
    <definedName name="BFDA" localSheetId="16">#REF!</definedName>
    <definedName name="BFDA" localSheetId="21">#REF!</definedName>
    <definedName name="BFDA" localSheetId="22">#REF!</definedName>
    <definedName name="BFDA">#REF!</definedName>
    <definedName name="BFDI" localSheetId="26">#REF!</definedName>
    <definedName name="BFDI" localSheetId="16">#REF!</definedName>
    <definedName name="BFDI" localSheetId="21">#REF!</definedName>
    <definedName name="BFDI" localSheetId="22">#REF!</definedName>
    <definedName name="BFDI">#REF!</definedName>
    <definedName name="BFDIL" localSheetId="21">#REF!</definedName>
    <definedName name="BFDIL" localSheetId="22">#REF!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O" localSheetId="26">#REF!</definedName>
    <definedName name="BFO" localSheetId="16">#REF!</definedName>
    <definedName name="BFO" localSheetId="18">#REF!</definedName>
    <definedName name="BFO" localSheetId="21">#REF!</definedName>
    <definedName name="BFO" localSheetId="22">#REF!</definedName>
    <definedName name="BFO">#REF!</definedName>
    <definedName name="BFOA" localSheetId="26">#REF!</definedName>
    <definedName name="BFOA" localSheetId="16">#REF!</definedName>
    <definedName name="BFOA" localSheetId="21">#REF!</definedName>
    <definedName name="BFOA" localSheetId="22">#REF!</definedName>
    <definedName name="BFOA">#REF!</definedName>
    <definedName name="BFOAG" localSheetId="26">#REF!</definedName>
    <definedName name="BFOAG" localSheetId="16">#REF!</definedName>
    <definedName name="BFOAG" localSheetId="21">#REF!</definedName>
    <definedName name="BFOAG" localSheetId="22">#REF!</definedName>
    <definedName name="BFOAG">#REF!</definedName>
    <definedName name="BFOL" localSheetId="21">#REF!</definedName>
    <definedName name="BFOL" localSheetId="22">#REF!</definedName>
    <definedName name="BFOL">#REF!</definedName>
    <definedName name="BFOL_B" localSheetId="21">#REF!</definedName>
    <definedName name="BFOL_B" localSheetId="22">#REF!</definedName>
    <definedName name="BFOL_B">#REF!</definedName>
    <definedName name="BFOL_G" localSheetId="21">#REF!</definedName>
    <definedName name="BFOL_G" localSheetId="22">#REF!</definedName>
    <definedName name="BFOL_G">#REF!</definedName>
    <definedName name="BFOL_L" localSheetId="21">#REF!</definedName>
    <definedName name="BFOL_L" localSheetId="22">#REF!</definedName>
    <definedName name="BFOL_L">#REF!</definedName>
    <definedName name="BFOL_O" localSheetId="21">#REF!</definedName>
    <definedName name="BFOL_O" localSheetId="22">#REF!</definedName>
    <definedName name="BFOL_O">#REF!</definedName>
    <definedName name="BFOL_S" localSheetId="21">#REF!</definedName>
    <definedName name="BFOL_S" localSheetId="22">#REF!</definedName>
    <definedName name="BFOL_S">#REF!</definedName>
    <definedName name="BFOLB" localSheetId="21">#REF!</definedName>
    <definedName name="BFOLB" localSheetId="22">#REF!</definedName>
    <definedName name="BFOLB">#REF!</definedName>
    <definedName name="BFOLG_L" localSheetId="21">#REF!</definedName>
    <definedName name="BFOLG_L" localSheetId="22">#REF!</definedName>
    <definedName name="BFOLG_L">#REF!</definedName>
    <definedName name="BFP" localSheetId="21">#REF!</definedName>
    <definedName name="BFP" localSheetId="22">#REF!</definedName>
    <definedName name="BFP">#REF!</definedName>
    <definedName name="BFPA" localSheetId="21">#REF!</definedName>
    <definedName name="BFPA" localSheetId="22">#REF!</definedName>
    <definedName name="BFPA">#REF!</definedName>
    <definedName name="BFPAG" localSheetId="21">#REF!</definedName>
    <definedName name="BFPAG" localSheetId="22">#REF!</definedName>
    <definedName name="BFPAG">#REF!</definedName>
    <definedName name="BFPL" localSheetId="21">#REF!</definedName>
    <definedName name="BFPL" localSheetId="22">#REF!</definedName>
    <definedName name="BFPL">#REF!</definedName>
    <definedName name="BFPLBN" localSheetId="21">#REF!</definedName>
    <definedName name="BFPLBN" localSheetId="22">#REF!</definedName>
    <definedName name="BFPLBN">#REF!</definedName>
    <definedName name="BFPLD" localSheetId="21">#REF!</definedName>
    <definedName name="BFPLD" localSheetId="22">#REF!</definedName>
    <definedName name="BFPLD">#REF!</definedName>
    <definedName name="BFPLD_G" localSheetId="21">#REF!</definedName>
    <definedName name="BFPLD_G" localSheetId="22">#REF!</definedName>
    <definedName name="BFPLD_G">#REF!</definedName>
    <definedName name="BFPLE" localSheetId="21">#REF!</definedName>
    <definedName name="BFPLE" localSheetId="22">#REF!</definedName>
    <definedName name="BFPLE">#REF!</definedName>
    <definedName name="BFPLE_G" localSheetId="21">#REF!</definedName>
    <definedName name="BFPLE_G" localSheetId="22">#REF!</definedName>
    <definedName name="BFPLE_G">#REF!</definedName>
    <definedName name="BFPLMM" localSheetId="21">#REF!</definedName>
    <definedName name="BFPLMM" localSheetId="22">#REF!</definedName>
    <definedName name="BFPLMM">#REF!</definedName>
    <definedName name="BFRA">#N/A</definedName>
    <definedName name="BFUND" localSheetId="26">#REF!</definedName>
    <definedName name="BFUND" localSheetId="16">#REF!</definedName>
    <definedName name="BFUND" localSheetId="18">#REF!</definedName>
    <definedName name="BFUND" localSheetId="21">#REF!</definedName>
    <definedName name="BFUND" localSheetId="22">#REF!</definedName>
    <definedName name="BFUND">#REF!</definedName>
    <definedName name="BGS" localSheetId="26">#REF!</definedName>
    <definedName name="BGS" localSheetId="16">#REF!</definedName>
    <definedName name="BGS" localSheetId="21">#REF!</definedName>
    <definedName name="BGS" localSheetId="22">#REF!</definedName>
    <definedName name="BGS">#REF!</definedName>
    <definedName name="BI">#N/A</definedName>
    <definedName name="BIP" localSheetId="26">#REF!</definedName>
    <definedName name="BIP" localSheetId="16">#REF!</definedName>
    <definedName name="BIP" localSheetId="18">#REF!</definedName>
    <definedName name="BIP" localSheetId="21">#REF!</definedName>
    <definedName name="BIP" localSheetId="22">#REF!</definedName>
    <definedName name="BIP">#REF!</definedName>
    <definedName name="BK">#N/A</definedName>
    <definedName name="BKF">#N/A</definedName>
    <definedName name="BKFA" localSheetId="26">#REF!</definedName>
    <definedName name="BKFA" localSheetId="16">#REF!</definedName>
    <definedName name="BKFA" localSheetId="18">#REF!</definedName>
    <definedName name="BKFA" localSheetId="21">#REF!</definedName>
    <definedName name="BKFA" localSheetId="22">#REF!</definedName>
    <definedName name="BKFA">#REF!</definedName>
    <definedName name="BKO" localSheetId="26">#REF!</definedName>
    <definedName name="BKO" localSheetId="16">#REF!</definedName>
    <definedName name="BKO" localSheetId="21">#REF!</definedName>
    <definedName name="BKO" localSheetId="22">#REF!</definedName>
    <definedName name="BKO">#REF!</definedName>
    <definedName name="BM" localSheetId="26">#REF!</definedName>
    <definedName name="BM" localSheetId="16">#REF!</definedName>
    <definedName name="BM" localSheetId="21">#REF!</definedName>
    <definedName name="BM" localSheetId="22">#REF!</definedName>
    <definedName name="BM">#REF!</definedName>
    <definedName name="BMG">[15]Q6!$E$28:$AH$28</definedName>
    <definedName name="BMII">#N/A</definedName>
    <definedName name="BMII_7" localSheetId="26">#REF!</definedName>
    <definedName name="BMII_7" localSheetId="16">#REF!</definedName>
    <definedName name="BMII_7" localSheetId="18">#REF!</definedName>
    <definedName name="BMII_7" localSheetId="21">#REF!</definedName>
    <definedName name="BMII_7" localSheetId="22">#REF!</definedName>
    <definedName name="BMII_7">#REF!</definedName>
    <definedName name="BMIIB">#N/A</definedName>
    <definedName name="BMIIG">#N/A</definedName>
    <definedName name="BMS" localSheetId="26">#REF!</definedName>
    <definedName name="BMS" localSheetId="16">#REF!</definedName>
    <definedName name="BMS" localSheetId="18">#REF!</definedName>
    <definedName name="BMS" localSheetId="21">#REF!</definedName>
    <definedName name="BMS" localSheetId="22">#REF!</definedName>
    <definedName name="BMS">#REF!</definedName>
    <definedName name="BOP">#N/A</definedName>
    <definedName name="BOPUSD" localSheetId="26">#REF!</definedName>
    <definedName name="BOPUSD" localSheetId="16">#REF!</definedName>
    <definedName name="BOPUSD" localSheetId="18">#REF!</definedName>
    <definedName name="BOPUSD" localSheetId="21">#REF!</definedName>
    <definedName name="BOPUSD" localSheetId="22">#REF!</definedName>
    <definedName name="BOPUSD">#REF!</definedName>
    <definedName name="BRASS" localSheetId="26">#REF!</definedName>
    <definedName name="BRASS" localSheetId="16">#REF!</definedName>
    <definedName name="BRASS" localSheetId="21">#REF!</definedName>
    <definedName name="BRASS" localSheetId="22">#REF!</definedName>
    <definedName name="BRASS">#REF!</definedName>
    <definedName name="BRASS_1" localSheetId="26">#REF!</definedName>
    <definedName name="BRASS_1" localSheetId="16">#REF!</definedName>
    <definedName name="BRASS_1" localSheetId="21">#REF!</definedName>
    <definedName name="BRASS_1" localSheetId="22">#REF!</definedName>
    <definedName name="BRASS_1">#REF!</definedName>
    <definedName name="BRASS_6" localSheetId="21">#REF!</definedName>
    <definedName name="BRASS_6" localSheetId="22">#REF!</definedName>
    <definedName name="BRASS_6">#REF!</definedName>
    <definedName name="BSQ5_DECLARATION" localSheetId="21">#REF!</definedName>
    <definedName name="BSQ5_DECLARATION" localSheetId="22">#REF!</definedName>
    <definedName name="BSQ5_DECLARATION">#REF!</definedName>
    <definedName name="BSQ5_SA" localSheetId="21">#REF!</definedName>
    <definedName name="BSQ5_SA" localSheetId="22">#REF!</definedName>
    <definedName name="BSQ5_SA">#REF!</definedName>
    <definedName name="BSQ5_SB" localSheetId="21">#REF!</definedName>
    <definedName name="BSQ5_SB" localSheetId="22">#REF!</definedName>
    <definedName name="BSQ5_SB">#REF!</definedName>
    <definedName name="BSQ5_SUMMARY" localSheetId="21">#REF!</definedName>
    <definedName name="BSQ5_SUMMARY" localSheetId="22">#REF!</definedName>
    <definedName name="BSQ5_SUMMARY">#REF!</definedName>
    <definedName name="BTR" localSheetId="21">#REF!</definedName>
    <definedName name="BTR" localSheetId="22">#REF!</definedName>
    <definedName name="BTR">#REF!</definedName>
    <definedName name="BTRG" localSheetId="21">#REF!</definedName>
    <definedName name="BTRG" localSheetId="22">#REF!</definedName>
    <definedName name="BTRG">#REF!</definedName>
    <definedName name="Business_Disruption_and_System_Failures" localSheetId="4">#REF!</definedName>
    <definedName name="Business_Disruption_and_System_Failures" localSheetId="26">#REF!</definedName>
    <definedName name="Business_Disruption_and_System_Failures" localSheetId="27">#REF!</definedName>
    <definedName name="Business_Disruption_and_System_Failures" localSheetId="21">#REF!</definedName>
    <definedName name="Business_Disruption_and_System_Failures" localSheetId="22">#REF!</definedName>
    <definedName name="Business_Disruption_and_System_Failures">#REF!</definedName>
    <definedName name="BX" localSheetId="21">#REF!</definedName>
    <definedName name="BX" localSheetId="22">#REF!</definedName>
    <definedName name="BX">#REF!</definedName>
    <definedName name="BXG">[15]Q6!$E$26:$AH$26</definedName>
    <definedName name="BXS" localSheetId="26">#REF!</definedName>
    <definedName name="BXS" localSheetId="16">#REF!</definedName>
    <definedName name="BXS" localSheetId="18">#REF!</definedName>
    <definedName name="BXS" localSheetId="21">#REF!</definedName>
    <definedName name="BXS" localSheetId="22">#REF!</definedName>
    <definedName name="BXS">#REF!</definedName>
    <definedName name="C.2" localSheetId="26">#REF!</definedName>
    <definedName name="C.2" localSheetId="16">#REF!</definedName>
    <definedName name="C.2" localSheetId="21">#REF!</definedName>
    <definedName name="C.2" localSheetId="22">#REF!</definedName>
    <definedName name="C.2">#REF!</definedName>
    <definedName name="calcNGS_NGDP">#N/A</definedName>
    <definedName name="CAT">'[16]Untitled (2)'!$1:$1048576</definedName>
    <definedName name="CBM10_DECLARATION" localSheetId="26">#REF!</definedName>
    <definedName name="CBM10_DECLARATION" localSheetId="16">#REF!</definedName>
    <definedName name="CBM10_DECLARATION" localSheetId="18">#REF!</definedName>
    <definedName name="CBM10_DECLARATION" localSheetId="21">#REF!</definedName>
    <definedName name="CBM10_DECLARATION" localSheetId="22">#REF!</definedName>
    <definedName name="CBM10_DECLARATION">#REF!</definedName>
    <definedName name="CBM10_DEPOSITS" localSheetId="26">#REF!</definedName>
    <definedName name="CBM10_DEPOSITS" localSheetId="16">#REF!</definedName>
    <definedName name="CBM10_DEPOSITS" localSheetId="21">#REF!</definedName>
    <definedName name="CBM10_DEPOSITS" localSheetId="22">#REF!</definedName>
    <definedName name="CBM10_DEPOSITS">#REF!</definedName>
    <definedName name="CBM10_LOANS" localSheetId="26">#REF!</definedName>
    <definedName name="CBM10_LOANS" localSheetId="16">#REF!</definedName>
    <definedName name="CBM10_LOANS" localSheetId="21">#REF!</definedName>
    <definedName name="CBM10_LOANS" localSheetId="22">#REF!</definedName>
    <definedName name="CBM10_LOANS">#REF!</definedName>
    <definedName name="CBM16_DECLARATION" localSheetId="21">#REF!</definedName>
    <definedName name="CBM16_DECLARATION" localSheetId="22">#REF!</definedName>
    <definedName name="CBM16_DECLARATION">#REF!</definedName>
    <definedName name="CBM16_SEC_A" localSheetId="21">#REF!</definedName>
    <definedName name="CBM16_SEC_A" localSheetId="22">#REF!</definedName>
    <definedName name="CBM16_SEC_A">#REF!</definedName>
    <definedName name="CBM16_SEC_B" localSheetId="21">#REF!</definedName>
    <definedName name="CBM16_SEC_B" localSheetId="22">#REF!</definedName>
    <definedName name="CBM16_SEC_B">#REF!</definedName>
    <definedName name="CBM16_SEC_C" localSheetId="21">#REF!</definedName>
    <definedName name="CBM16_SEC_C" localSheetId="22">#REF!</definedName>
    <definedName name="CBM16_SEC_C">#REF!</definedName>
    <definedName name="CBM9_DECLARATION" localSheetId="21">#REF!</definedName>
    <definedName name="CBM9_DECLARATION" localSheetId="22">#REF!</definedName>
    <definedName name="CBM9_DECLARATION">#REF!</definedName>
    <definedName name="CBM9_DEPOSITS" localSheetId="21">#REF!</definedName>
    <definedName name="CBM9_DEPOSITS" localSheetId="22">#REF!</definedName>
    <definedName name="CBM9_DEPOSITS">#REF!</definedName>
    <definedName name="CBM9_LOANS" localSheetId="21">#REF!</definedName>
    <definedName name="CBM9_LOANS" localSheetId="22">#REF!</definedName>
    <definedName name="CBM9_LOANS">#REF!</definedName>
    <definedName name="CCC" localSheetId="21">#REF!</definedName>
    <definedName name="CCC" localSheetId="22">#REF!</definedName>
    <definedName name="CCC">#REF!</definedName>
    <definedName name="charges" localSheetId="19">#REF!</definedName>
    <definedName name="charges" localSheetId="21">#REF!</definedName>
    <definedName name="charges" localSheetId="22">#REF!</definedName>
    <definedName name="charges">#REF!</definedName>
    <definedName name="CHK5.1" localSheetId="21">#REF!</definedName>
    <definedName name="CHK5.1" localSheetId="22">#REF!</definedName>
    <definedName name="CHK5.1">#REF!</definedName>
    <definedName name="cirr" localSheetId="21">#REF!</definedName>
    <definedName name="cirr" localSheetId="22">#REF!</definedName>
    <definedName name="cirr">#REF!</definedName>
    <definedName name="classification">[17]enumeration!$B$2:$B$7</definedName>
    <definedName name="clients" localSheetId="4">#REF!</definedName>
    <definedName name="clients" localSheetId="17">#REF!</definedName>
    <definedName name="clients" localSheetId="21">#REF!</definedName>
    <definedName name="clients" localSheetId="22">#REF!</definedName>
    <definedName name="clients">#REF!</definedName>
    <definedName name="Clients_Products_and_Business_Practices" localSheetId="4">#REF!</definedName>
    <definedName name="Clients_Products_and_Business_Practices" localSheetId="26">#REF!</definedName>
    <definedName name="Clients_Products_and_Business_Practices" localSheetId="27">#REF!</definedName>
    <definedName name="Clients_Products_and_Business_Practices" localSheetId="21">#REF!</definedName>
    <definedName name="Clients_Products_and_Business_Practices" localSheetId="22">#REF!</definedName>
    <definedName name="Clients_Products_and_Business_Practices">#REF!</definedName>
    <definedName name="COD" localSheetId="21">#REF!</definedName>
    <definedName name="COD" localSheetId="22">#REF!</definedName>
    <definedName name="COD">#REF!</definedName>
    <definedName name="CODA" localSheetId="21">#REF!</definedName>
    <definedName name="CODA" localSheetId="22">#REF!</definedName>
    <definedName name="CODA">#REF!</definedName>
    <definedName name="Complaint" localSheetId="19">#REF!</definedName>
    <definedName name="Complaint" localSheetId="21">#REF!</definedName>
    <definedName name="Complaint" localSheetId="22">#REF!</definedName>
    <definedName name="Complaint">#REF!</definedName>
    <definedName name="CONSOL" localSheetId="21">#REF!</definedName>
    <definedName name="CONSOL" localSheetId="22">#REF!</definedName>
    <definedName name="CONSOL">#REF!</definedName>
    <definedName name="CONSOLC2" localSheetId="21">#REF!</definedName>
    <definedName name="CONSOLC2" localSheetId="22">#REF!</definedName>
    <definedName name="CONSOLC2">#REF!</definedName>
    <definedName name="ConversionFactor" localSheetId="21">#REF!</definedName>
    <definedName name="ConversionFactor" localSheetId="22">#REF!</definedName>
    <definedName name="ConversionFactor">#REF!</definedName>
    <definedName name="copystart" localSheetId="21">#REF!</definedName>
    <definedName name="copystart" localSheetId="22">#REF!</definedName>
    <definedName name="copystart">#REF!</definedName>
    <definedName name="Copytodebt" localSheetId="4">'[1]in-out'!#REF!</definedName>
    <definedName name="Copytodebt" localSheetId="26">'[1]in-out'!#REF!</definedName>
    <definedName name="Copytodebt" localSheetId="27">'[1]in-out'!#REF!</definedName>
    <definedName name="Copytodebt" localSheetId="16">'[1]in-out'!#REF!</definedName>
    <definedName name="Copytodebt" localSheetId="18">'[1]in-out'!#REF!</definedName>
    <definedName name="Copytodebt" localSheetId="21">'[1]in-out'!#REF!</definedName>
    <definedName name="Copytodebt" localSheetId="22">'[1]in-out'!#REF!</definedName>
    <definedName name="Copytodebt" localSheetId="23">'[1]in-out'!#REF!</definedName>
    <definedName name="Copytodebt">'[1]in-out'!#REF!</definedName>
    <definedName name="COUNT" localSheetId="26">#REF!</definedName>
    <definedName name="COUNT" localSheetId="16">#REF!</definedName>
    <definedName name="COUNT" localSheetId="18">#REF!</definedName>
    <definedName name="COUNT" localSheetId="21">#REF!</definedName>
    <definedName name="COUNT" localSheetId="22">#REF!</definedName>
    <definedName name="COUNT">#REF!</definedName>
    <definedName name="COUNTER" localSheetId="26">#REF!</definedName>
    <definedName name="COUNTER" localSheetId="16">#REF!</definedName>
    <definedName name="COUNTER" localSheetId="21">#REF!</definedName>
    <definedName name="COUNTER" localSheetId="22">#REF!</definedName>
    <definedName name="COUNTER">#REF!</definedName>
    <definedName name="CPF" localSheetId="26">#REF!</definedName>
    <definedName name="CPF" localSheetId="16">#REF!</definedName>
    <definedName name="CPF" localSheetId="21">#REF!</definedName>
    <definedName name="CPF" localSheetId="22">#REF!</definedName>
    <definedName name="CPF">#REF!</definedName>
    <definedName name="CPI_Core" localSheetId="21">#REF!</definedName>
    <definedName name="CPI_Core" localSheetId="22">#REF!</definedName>
    <definedName name="CPI_Core">#REF!</definedName>
    <definedName name="CPI_NAT_monthly" localSheetId="21">#REF!</definedName>
    <definedName name="CPI_NAT_monthly" localSheetId="22">#REF!</definedName>
    <definedName name="CPI_NAT_monthly">#REF!</definedName>
    <definedName name="custtype">[17]enumeration!$C$2:$C$7</definedName>
    <definedName name="d" localSheetId="4">#REF!</definedName>
    <definedName name="d" localSheetId="21">#REF!</definedName>
    <definedName name="d" localSheetId="22">#REF!</definedName>
    <definedName name="d">#REF!</definedName>
    <definedName name="D_B" localSheetId="21">#REF!</definedName>
    <definedName name="D_B" localSheetId="22">#REF!</definedName>
    <definedName name="D_B">#REF!</definedName>
    <definedName name="D_G" localSheetId="21">#REF!</definedName>
    <definedName name="D_G" localSheetId="22">#REF!</definedName>
    <definedName name="D_G">#REF!</definedName>
    <definedName name="D_Ind" localSheetId="21">#REF!</definedName>
    <definedName name="D_Ind" localSheetId="22">#REF!</definedName>
    <definedName name="D_Ind">#REF!</definedName>
    <definedName name="D_L" localSheetId="21">#REF!</definedName>
    <definedName name="D_L" localSheetId="22">#REF!</definedName>
    <definedName name="D_L">#REF!</definedName>
    <definedName name="D_O" localSheetId="21">#REF!</definedName>
    <definedName name="D_O" localSheetId="22">#REF!</definedName>
    <definedName name="D_O">#REF!</definedName>
    <definedName name="D_S" localSheetId="21">#REF!</definedName>
    <definedName name="D_S" localSheetId="22">#REF!</definedName>
    <definedName name="D_S">#REF!</definedName>
    <definedName name="D_SRM" localSheetId="21">#REF!</definedName>
    <definedName name="D_SRM" localSheetId="22">#REF!</definedName>
    <definedName name="D_SRM">#REF!</definedName>
    <definedName name="D_SY" localSheetId="21">#REF!</definedName>
    <definedName name="D_SY" localSheetId="22">#REF!</definedName>
    <definedName name="D_SY">#REF!</definedName>
    <definedName name="da" localSheetId="21">#REF!</definedName>
    <definedName name="da" localSheetId="22">#REF!</definedName>
    <definedName name="da">#REF!</definedName>
    <definedName name="DABproj">#N/A</definedName>
    <definedName name="DAGproj">#N/A</definedName>
    <definedName name="Damage_to_Physical_Assets" localSheetId="26">#REF!</definedName>
    <definedName name="Damage_to_Physical_Assets" localSheetId="16">#REF!</definedName>
    <definedName name="Damage_to_Physical_Assets" localSheetId="18">#REF!</definedName>
    <definedName name="Damage_to_Physical_Assets" localSheetId="21">#REF!</definedName>
    <definedName name="Damage_to_Physical_Assets" localSheetId="22">#REF!</definedName>
    <definedName name="Damage_to_Physical_Assets">#REF!</definedName>
    <definedName name="DAproj">#N/A</definedName>
    <definedName name="DASD">#N/A</definedName>
    <definedName name="DASDB">#N/A</definedName>
    <definedName name="DASDG">#N/A</definedName>
    <definedName name="DAT" localSheetId="26">#REF!</definedName>
    <definedName name="DAT" localSheetId="16">#REF!</definedName>
    <definedName name="DAT" localSheetId="18">#REF!</definedName>
    <definedName name="DAT" localSheetId="21">#REF!</definedName>
    <definedName name="DAT" localSheetId="22">#REF!</definedName>
    <definedName name="DAT">#REF!</definedName>
    <definedName name="_xlnm.Database" localSheetId="26">#REF!</definedName>
    <definedName name="_xlnm.Database" localSheetId="16">#REF!</definedName>
    <definedName name="_xlnm.Database" localSheetId="21">#REF!</definedName>
    <definedName name="_xlnm.Database" localSheetId="22">#REF!</definedName>
    <definedName name="_xlnm.Database">#REF!</definedName>
    <definedName name="DataTypes" localSheetId="26">#REF!</definedName>
    <definedName name="DataTypes" localSheetId="16">#REF!</definedName>
    <definedName name="DataTypes" localSheetId="21">#REF!</definedName>
    <definedName name="DataTypes" localSheetId="22">#REF!</definedName>
    <definedName name="DataTypes">#REF!</definedName>
    <definedName name="date" localSheetId="21">#REF!</definedName>
    <definedName name="date" localSheetId="22">#REF!</definedName>
    <definedName name="date">#REF!</definedName>
    <definedName name="DATE1" localSheetId="21">#REF!</definedName>
    <definedName name="DATE1" localSheetId="22">#REF!</definedName>
    <definedName name="DATE1">#REF!</definedName>
    <definedName name="DATES" localSheetId="21">#REF!</definedName>
    <definedName name="DATES" localSheetId="22">#REF!</definedName>
    <definedName name="DATES">#REF!</definedName>
    <definedName name="Dates1" localSheetId="21">#REF!</definedName>
    <definedName name="Dates1" localSheetId="22">#REF!</definedName>
    <definedName name="Dates1">#REF!</definedName>
    <definedName name="DB" localSheetId="21">#REF!</definedName>
    <definedName name="DB" localSheetId="22">#REF!</definedName>
    <definedName name="DB">#REF!</definedName>
    <definedName name="DBproj">#N/A</definedName>
    <definedName name="ddddd" localSheetId="26">#REF!</definedName>
    <definedName name="ddddd" localSheetId="16">#REF!</definedName>
    <definedName name="ddddd" localSheetId="18">#REF!</definedName>
    <definedName name="ddddd" localSheetId="21">#REF!</definedName>
    <definedName name="ddddd" localSheetId="22">#REF!</definedName>
    <definedName name="ddddd">#REF!</definedName>
    <definedName name="Debenture_securities" localSheetId="9">'[18]B - Debentures'!$A$45:$A$48</definedName>
    <definedName name="Debenture_securities" localSheetId="16">'[18]B - Debentures'!$A$45:$A$48</definedName>
    <definedName name="Debenture_securities" localSheetId="17">'[18]B - Debentures'!$A$45:$A$48</definedName>
    <definedName name="Debenture_securities">'[19]B - Debentures'!$A$45:$A$48</definedName>
    <definedName name="DEBRIEF" localSheetId="26">#REF!</definedName>
    <definedName name="DEBRIEF" localSheetId="16">#REF!</definedName>
    <definedName name="DEBRIEF" localSheetId="18">#REF!</definedName>
    <definedName name="DEBRIEF" localSheetId="21">#REF!</definedName>
    <definedName name="DEBRIEF" localSheetId="22">#REF!</definedName>
    <definedName name="DEBRIEF">#REF!</definedName>
    <definedName name="DEBT" localSheetId="26">#REF!</definedName>
    <definedName name="DEBT" localSheetId="16">#REF!</definedName>
    <definedName name="DEBT" localSheetId="21">#REF!</definedName>
    <definedName name="DEBT" localSheetId="22">#REF!</definedName>
    <definedName name="DEBT">#REF!</definedName>
    <definedName name="DECLARATION_FIM16" localSheetId="26">[20]FIM16!#REF!</definedName>
    <definedName name="DECLARATION_FIM16" localSheetId="16">[20]FIM16!#REF!</definedName>
    <definedName name="DECLARATION_FIM16" localSheetId="21">[20]FIM16!#REF!</definedName>
    <definedName name="DECLARATION_FIM16" localSheetId="22">[20]FIM16!#REF!</definedName>
    <definedName name="DECLARATION_FIM16">[20]FIM16!#REF!</definedName>
    <definedName name="DEFL" localSheetId="26">#REF!</definedName>
    <definedName name="DEFL" localSheetId="16">#REF!</definedName>
    <definedName name="DEFL" localSheetId="18">#REF!</definedName>
    <definedName name="DEFL" localSheetId="21">#REF!</definedName>
    <definedName name="DEFL" localSheetId="22">#REF!</definedName>
    <definedName name="DEFL">#REF!</definedName>
    <definedName name="delete" localSheetId="26">#REF!</definedName>
    <definedName name="delete" localSheetId="27">#REF!</definedName>
    <definedName name="delete" localSheetId="16">#REF!</definedName>
    <definedName name="delete" localSheetId="21">#REF!</definedName>
    <definedName name="delete" localSheetId="22">#REF!</definedName>
    <definedName name="delete">#REF!</definedName>
    <definedName name="delete2" localSheetId="26">#REF!</definedName>
    <definedName name="delete2" localSheetId="27">#REF!</definedName>
    <definedName name="delete2" localSheetId="16">#REF!</definedName>
    <definedName name="delete2" localSheetId="21">#REF!</definedName>
    <definedName name="delete2" localSheetId="22">#REF!</definedName>
    <definedName name="delete2">#REF!</definedName>
    <definedName name="Density" localSheetId="21">#REF!</definedName>
    <definedName name="Density" localSheetId="22">#REF!</definedName>
    <definedName name="Density">#REF!</definedName>
    <definedName name="DEO" localSheetId="4">[21]HO!#REF!</definedName>
    <definedName name="DEO" localSheetId="26">[21]HO!#REF!</definedName>
    <definedName name="DEO" localSheetId="27">[21]HO!#REF!</definedName>
    <definedName name="DEO" localSheetId="21">[21]HO!#REF!</definedName>
    <definedName name="DEO" localSheetId="23">[21]HO!#REF!</definedName>
    <definedName name="DEO">[21]HO!#REF!</definedName>
    <definedName name="DG" localSheetId="26">#REF!</definedName>
    <definedName name="DG" localSheetId="16">#REF!</definedName>
    <definedName name="DG" localSheetId="18">#REF!</definedName>
    <definedName name="DG" localSheetId="21">#REF!</definedName>
    <definedName name="DG" localSheetId="22">#REF!</definedName>
    <definedName name="DG">#REF!</definedName>
    <definedName name="DG_S" localSheetId="26">#REF!</definedName>
    <definedName name="DG_S" localSheetId="16">#REF!</definedName>
    <definedName name="DG_S" localSheetId="21">#REF!</definedName>
    <definedName name="DG_S" localSheetId="22">#REF!</definedName>
    <definedName name="DG_S">#REF!</definedName>
    <definedName name="DGproj">#N/A</definedName>
    <definedName name="Dimmensions" localSheetId="4" hidden="1">{"pl",#N/A,FALSE,"P&amp;L";"scpl",#N/A,FALSE,"scpl"}</definedName>
    <definedName name="Dimmensions" localSheetId="26" hidden="1">{"pl",#N/A,FALSE,"P&amp;L";"scpl",#N/A,FALSE,"scpl"}</definedName>
    <definedName name="Dimmensions" localSheetId="27" hidden="1">{"pl",#N/A,FALSE,"P&amp;L";"scpl",#N/A,FALSE,"scpl"}</definedName>
    <definedName name="Dimmensions" localSheetId="6" hidden="1">{"pl",#N/A,FALSE,"P&amp;L";"scpl",#N/A,FALSE,"scpl"}</definedName>
    <definedName name="Dimmensions" localSheetId="7" hidden="1">{"pl",#N/A,FALSE,"P&amp;L";"scpl",#N/A,FALSE,"scpl"}</definedName>
    <definedName name="Dimmensions" localSheetId="8" hidden="1">{"pl",#N/A,FALSE,"P&amp;L";"scpl",#N/A,FALSE,"scpl"}</definedName>
    <definedName name="Dimmensions" localSheetId="9" hidden="1">{"pl",#N/A,FALSE,"P&amp;L";"scpl",#N/A,FALSE,"scpl"}</definedName>
    <definedName name="Dimmensions" localSheetId="10" hidden="1">{"pl",#N/A,FALSE,"P&amp;L";"scpl",#N/A,FALSE,"scpl"}</definedName>
    <definedName name="Dimmensions" localSheetId="11" hidden="1">{"pl",#N/A,FALSE,"P&amp;L";"scpl",#N/A,FALSE,"scpl"}</definedName>
    <definedName name="Dimmensions" localSheetId="12" hidden="1">{"pl",#N/A,FALSE,"P&amp;L";"scpl",#N/A,FALSE,"scpl"}</definedName>
    <definedName name="Dimmensions" localSheetId="13" hidden="1">{"pl",#N/A,FALSE,"P&amp;L";"scpl",#N/A,FALSE,"scpl"}</definedName>
    <definedName name="Dimmensions" localSheetId="14" hidden="1">{"pl",#N/A,FALSE,"P&amp;L";"scpl",#N/A,FALSE,"scpl"}</definedName>
    <definedName name="Dimmensions" localSheetId="15" hidden="1">{"pl",#N/A,FALSE,"P&amp;L";"scpl",#N/A,FALSE,"scpl"}</definedName>
    <definedName name="Dimmensions" localSheetId="16" hidden="1">{"pl",#N/A,FALSE,"P&amp;L";"scpl",#N/A,FALSE,"scpl"}</definedName>
    <definedName name="Dimmensions" localSheetId="17" hidden="1">{"pl",#N/A,FALSE,"P&amp;L";"scpl",#N/A,FALSE,"scpl"}</definedName>
    <definedName name="Dimmensions" localSheetId="18" hidden="1">{"pl",#N/A,FALSE,"P&amp;L";"scpl",#N/A,FALSE,"scpl"}</definedName>
    <definedName name="Dimmensions" localSheetId="19" hidden="1">{"pl",#N/A,FALSE,"P&amp;L";"scpl",#N/A,FALSE,"scpl"}</definedName>
    <definedName name="Dimmensions" localSheetId="21" hidden="1">{"pl",#N/A,FALSE,"P&amp;L";"scpl",#N/A,FALSE,"scpl"}</definedName>
    <definedName name="Dimmensions" localSheetId="22" hidden="1">{"pl",#N/A,FALSE,"P&amp;L";"scpl",#N/A,FALSE,"scpl"}</definedName>
    <definedName name="Dimmensions" localSheetId="23" hidden="1">{"pl",#N/A,FALSE,"P&amp;L";"scpl",#N/A,FALSE,"scpl"}</definedName>
    <definedName name="Dimmensions" hidden="1">{"pl",#N/A,FALSE,"P&amp;L";"scpl",#N/A,FALSE,"scpl"}</definedName>
    <definedName name="Disasters_to_Physical_Assets" localSheetId="26">#REF!</definedName>
    <definedName name="Disasters_to_Physical_Assets" localSheetId="16">#REF!</definedName>
    <definedName name="Disasters_to_Physical_Assets" localSheetId="18">#REF!</definedName>
    <definedName name="Disasters_to_Physical_Assets" localSheetId="21">#REF!</definedName>
    <definedName name="Disasters_to_Physical_Assets" localSheetId="22">#REF!</definedName>
    <definedName name="Disasters_to_Physical_Assets">#REF!</definedName>
    <definedName name="Discount_IDA">[22]NPV!$B$28</definedName>
    <definedName name="Discount_NC" localSheetId="26">[22]NPV!#REF!</definedName>
    <definedName name="Discount_NC" localSheetId="27">[22]NPV!#REF!</definedName>
    <definedName name="Discount_NC" localSheetId="21">[22]NPV!#REF!</definedName>
    <definedName name="Discount_NC" localSheetId="22">[22]NPV!#REF!</definedName>
    <definedName name="Discount_NC">[22]NPV!#REF!</definedName>
    <definedName name="DiscountRate" localSheetId="26">#REF!</definedName>
    <definedName name="DiscountRate" localSheetId="16">#REF!</definedName>
    <definedName name="DiscountRate" localSheetId="18">#REF!</definedName>
    <definedName name="DiscountRate" localSheetId="21">#REF!</definedName>
    <definedName name="DiscountRate" localSheetId="22">#REF!</definedName>
    <definedName name="DiscountRate">#REF!</definedName>
    <definedName name="DO" localSheetId="26">#REF!</definedName>
    <definedName name="DO" localSheetId="16">#REF!</definedName>
    <definedName name="DO" localSheetId="21">#REF!</definedName>
    <definedName name="DO" localSheetId="22">#REF!</definedName>
    <definedName name="DO">#REF!</definedName>
    <definedName name="Dproj">#N/A</definedName>
    <definedName name="DS" localSheetId="26">#REF!</definedName>
    <definedName name="DS" localSheetId="16">#REF!</definedName>
    <definedName name="DS" localSheetId="18">#REF!</definedName>
    <definedName name="DS" localSheetId="21">#REF!</definedName>
    <definedName name="DS" localSheetId="22">#REF!</definedName>
    <definedName name="DS">#REF!</definedName>
    <definedName name="DSA_Assumptions" localSheetId="26">#REF!</definedName>
    <definedName name="DSA_Assumptions" localSheetId="16">#REF!</definedName>
    <definedName name="DSA_Assumptions" localSheetId="21">#REF!</definedName>
    <definedName name="DSA_Assumptions" localSheetId="22">#REF!</definedName>
    <definedName name="DSA_Assumptions">#REF!</definedName>
    <definedName name="DSD">#N/A</definedName>
    <definedName name="DSD_S">#N/A</definedName>
    <definedName name="DSDB">#N/A</definedName>
    <definedName name="DSDG">#N/A</definedName>
    <definedName name="DSI" localSheetId="26">#REF!</definedName>
    <definedName name="DSI" localSheetId="16">#REF!</definedName>
    <definedName name="DSI" localSheetId="18">#REF!</definedName>
    <definedName name="DSI" localSheetId="21">#REF!</definedName>
    <definedName name="DSI" localSheetId="22">#REF!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26">#REF!</definedName>
    <definedName name="DSP" localSheetId="16">#REF!</definedName>
    <definedName name="DSP" localSheetId="18">#REF!</definedName>
    <definedName name="DSP" localSheetId="21">#REF!</definedName>
    <definedName name="DSP" localSheetId="22">#REF!</definedName>
    <definedName name="DSP">#REF!</definedName>
    <definedName name="DSPBproj">#N/A</definedName>
    <definedName name="DSPG" localSheetId="26">#REF!</definedName>
    <definedName name="DSPG" localSheetId="16">#REF!</definedName>
    <definedName name="DSPG" localSheetId="18">#REF!</definedName>
    <definedName name="DSPG" localSheetId="21">#REF!</definedName>
    <definedName name="DSPG" localSheetId="22">#REF!</definedName>
    <definedName name="DSPG">#REF!</definedName>
    <definedName name="DSPGproj">#N/A</definedName>
    <definedName name="DSPproj">#N/A</definedName>
    <definedName name="DSPSD">#N/A</definedName>
    <definedName name="DSPSDB">#N/A</definedName>
    <definedName name="DSPSDG">#N/A</definedName>
    <definedName name="DUEDATE" localSheetId="26">[23]SALES!#REF!</definedName>
    <definedName name="DUEDATE" localSheetId="16">[23]SALES!#REF!</definedName>
    <definedName name="DUEDATE" localSheetId="18">[23]SALES!#REF!</definedName>
    <definedName name="DUEDATE" localSheetId="21">[23]SALES!#REF!</definedName>
    <definedName name="DUEDATE" localSheetId="22">[23]SALES!#REF!</definedName>
    <definedName name="DUEDATE">[23]SALES!#REF!</definedName>
    <definedName name="EBRD" localSheetId="26">#REF!</definedName>
    <definedName name="EBRD" localSheetId="16">#REF!</definedName>
    <definedName name="EBRD" localSheetId="18">#REF!</definedName>
    <definedName name="EBRD" localSheetId="21">#REF!</definedName>
    <definedName name="EBRD" localSheetId="22">#REF!</definedName>
    <definedName name="EBRD">#REF!</definedName>
    <definedName name="EDNA">#N/A</definedName>
    <definedName name="employeecat">[17]enumeration!$F$2:$F$5</definedName>
    <definedName name="Employement_Practices_and_Workplace_Safety" localSheetId="26">#REF!</definedName>
    <definedName name="Employement_Practices_and_Workplace_Safety" localSheetId="16">#REF!</definedName>
    <definedName name="Employement_Practices_and_Workplace_Safety" localSheetId="18">#REF!</definedName>
    <definedName name="Employement_Practices_and_Workplace_Safety" localSheetId="21">#REF!</definedName>
    <definedName name="Employement_Practices_and_Workplace_Safety" localSheetId="22">#REF!</definedName>
    <definedName name="Employement_Practices_and_Workplace_Safety">#REF!</definedName>
    <definedName name="Employment_Practices_and_Workplace_Safety" localSheetId="26">#REF!</definedName>
    <definedName name="Employment_Practices_and_Workplace_Safety" localSheetId="27">#REF!</definedName>
    <definedName name="Employment_Practices_and_Workplace_Safety" localSheetId="16">#REF!</definedName>
    <definedName name="Employment_Practices_and_Workplace_Safety" localSheetId="21">#REF!</definedName>
    <definedName name="Employment_Practices_and_Workplace_Safety" localSheetId="22">#REF!</definedName>
    <definedName name="Employment_Practices_and_Workplace_Safety">#REF!</definedName>
    <definedName name="empty" localSheetId="26">#REF!</definedName>
    <definedName name="empty" localSheetId="16">#REF!</definedName>
    <definedName name="empty" localSheetId="21">#REF!</definedName>
    <definedName name="empty" localSheetId="22">#REF!</definedName>
    <definedName name="empty">#REF!</definedName>
    <definedName name="ENDA">#N/A</definedName>
    <definedName name="ESAF_QUAR_GDP" localSheetId="26">#REF!</definedName>
    <definedName name="ESAF_QUAR_GDP" localSheetId="16">#REF!</definedName>
    <definedName name="ESAF_QUAR_GDP" localSheetId="18">#REF!</definedName>
    <definedName name="ESAF_QUAR_GDP" localSheetId="21">#REF!</definedName>
    <definedName name="ESAF_QUAR_GDP" localSheetId="22">#REF!</definedName>
    <definedName name="ESAF_QUAR_GDP">#REF!</definedName>
    <definedName name="esafr" localSheetId="26">#REF!</definedName>
    <definedName name="esafr" localSheetId="16">#REF!</definedName>
    <definedName name="esafr" localSheetId="21">#REF!</definedName>
    <definedName name="esafr" localSheetId="22">#REF!</definedName>
    <definedName name="esafr">#REF!</definedName>
    <definedName name="event_list" localSheetId="26">#REF!</definedName>
    <definedName name="event_list" localSheetId="27">#REF!</definedName>
    <definedName name="event_list" localSheetId="9">#REF!</definedName>
    <definedName name="event_list" localSheetId="19">#REF!</definedName>
    <definedName name="event_list" localSheetId="21">#REF!</definedName>
    <definedName name="event_list" localSheetId="22">#REF!</definedName>
    <definedName name="event_list">#REF!</definedName>
    <definedName name="Event_types" localSheetId="9">'[24]9a.Loss Event Types and Instruc'!$A$59:$G$59</definedName>
    <definedName name="Event_types" localSheetId="16">'[24]9a.Loss Event Types and Instruc'!$A$59:$G$59</definedName>
    <definedName name="Event_types" localSheetId="17">'[24]9a.Loss Event Types and Instruc'!$A$59:$G$59</definedName>
    <definedName name="Event_types">'[25]9a.Loss Event Types and Instruc'!$A$59:$G$59</definedName>
    <definedName name="events" localSheetId="26">#REF!</definedName>
    <definedName name="events" localSheetId="16">#REF!</definedName>
    <definedName name="events" localSheetId="18">#REF!</definedName>
    <definedName name="events" localSheetId="21">#REF!</definedName>
    <definedName name="events" localSheetId="22">#REF!</definedName>
    <definedName name="events">#REF!</definedName>
    <definedName name="events_1" localSheetId="26">#REF!</definedName>
    <definedName name="events_1" localSheetId="16">#REF!</definedName>
    <definedName name="events_1" localSheetId="21">#REF!</definedName>
    <definedName name="events_1" localSheetId="22">#REF!</definedName>
    <definedName name="events_1">#REF!</definedName>
    <definedName name="execution" localSheetId="26">#REF!</definedName>
    <definedName name="execution" localSheetId="16">#REF!</definedName>
    <definedName name="execution" localSheetId="21">#REF!</definedName>
    <definedName name="execution" localSheetId="22">#REF!</definedName>
    <definedName name="execution">#REF!</definedName>
    <definedName name="Execution_Delivery_and_Process_Management" localSheetId="4">#REF!</definedName>
    <definedName name="Execution_Delivery_and_Process_Management" localSheetId="26">#REF!</definedName>
    <definedName name="Execution_Delivery_and_Process_Management" localSheetId="27">#REF!</definedName>
    <definedName name="Execution_Delivery_and_Process_Management" localSheetId="21">#REF!</definedName>
    <definedName name="Execution_Delivery_and_Process_Management" localSheetId="22">#REF!</definedName>
    <definedName name="Execution_Delivery_and_Process_Management">#REF!</definedName>
    <definedName name="ExitWRS">[26]Main!$AB$25</definedName>
    <definedName name="External_Fraud" localSheetId="26">#REF!</definedName>
    <definedName name="External_Fraud" localSheetId="16">#REF!</definedName>
    <definedName name="External_Fraud" localSheetId="18">#REF!</definedName>
    <definedName name="External_Fraud" localSheetId="21">#REF!</definedName>
    <definedName name="External_Fraud" localSheetId="22">#REF!</definedName>
    <definedName name="External_Fraud">#REF!</definedName>
    <definedName name="f" localSheetId="26">#REF!</definedName>
    <definedName name="f" localSheetId="16">#REF!</definedName>
    <definedName name="f" localSheetId="21">#REF!</definedName>
    <definedName name="f" localSheetId="22">#REF!</definedName>
    <definedName name="f">#REF!</definedName>
    <definedName name="fee" localSheetId="26">#REF!</definedName>
    <definedName name="fee" localSheetId="9">#REF!</definedName>
    <definedName name="fee" localSheetId="19">#REF!</definedName>
    <definedName name="fee" localSheetId="21">#REF!</definedName>
    <definedName name="fee" localSheetId="22">#REF!</definedName>
    <definedName name="fee">#REF!</definedName>
    <definedName name="FIM13_DECLARATION" localSheetId="4">[27]FIM13!#REF!</definedName>
    <definedName name="FIM13_DECLARATION" localSheetId="26">[27]FIM13!#REF!</definedName>
    <definedName name="FIM13_DECLARATION" localSheetId="27">[27]FIM13!#REF!</definedName>
    <definedName name="FIM13_DECLARATION" localSheetId="9">[27]FIM13!#REF!</definedName>
    <definedName name="FIM13_DECLARATION" localSheetId="21">[27]FIM13!#REF!</definedName>
    <definedName name="FIM13_DECLARATION" localSheetId="22">[27]FIM13!#REF!</definedName>
    <definedName name="FIM13_DECLARATION" localSheetId="23">[27]FIM13!#REF!</definedName>
    <definedName name="FIM13_DECLARATION">[27]FIM13!#REF!</definedName>
    <definedName name="FIM14_DECLARATION" localSheetId="26">#REF!</definedName>
    <definedName name="FIM14_DECLARATION" localSheetId="9">#REF!</definedName>
    <definedName name="FIM14_DECLARATION" localSheetId="16">#REF!</definedName>
    <definedName name="FIM14_DECLARATION" localSheetId="18">#REF!</definedName>
    <definedName name="FIM14_DECLARATION" localSheetId="21">#REF!</definedName>
    <definedName name="FIM14_DECLARATION" localSheetId="22">#REF!</definedName>
    <definedName name="FIM14_DECLARATION">#REF!</definedName>
    <definedName name="FIM16_DECLARATION" localSheetId="26">#REF!</definedName>
    <definedName name="FIM16_DECLARATION" localSheetId="16">#REF!</definedName>
    <definedName name="FIM16_DECLARATION" localSheetId="21">#REF!</definedName>
    <definedName name="FIM16_DECLARATION" localSheetId="22">#REF!</definedName>
    <definedName name="FIM16_DECLARATION">#REF!</definedName>
    <definedName name="FIM16_SEC_A" localSheetId="26">#REF!</definedName>
    <definedName name="FIM16_SEC_A" localSheetId="16">#REF!</definedName>
    <definedName name="FIM16_SEC_A" localSheetId="21">#REF!</definedName>
    <definedName name="FIM16_SEC_A" localSheetId="22">#REF!</definedName>
    <definedName name="FIM16_SEC_A">#REF!</definedName>
    <definedName name="FIM16_SEC_B" localSheetId="21">#REF!</definedName>
    <definedName name="FIM16_SEC_B" localSheetId="22">#REF!</definedName>
    <definedName name="FIM16_SEC_B">#REF!</definedName>
    <definedName name="FIM16_SEC_C" localSheetId="21">#REF!</definedName>
    <definedName name="FIM16_SEC_C" localSheetId="22">#REF!</definedName>
    <definedName name="FIM16_SEC_C">#REF!</definedName>
    <definedName name="FIM17_DECLARATION" localSheetId="21">#REF!</definedName>
    <definedName name="FIM17_DECLARATION" localSheetId="22">#REF!</definedName>
    <definedName name="FIM17_DECLARATION">#REF!</definedName>
    <definedName name="FIM9_DECLARATION" localSheetId="21">#REF!</definedName>
    <definedName name="FIM9_DECLARATION" localSheetId="22">#REF!</definedName>
    <definedName name="FIM9_DECLARATION">#REF!</definedName>
    <definedName name="FIM9_DEPOSITS" localSheetId="21">#REF!</definedName>
    <definedName name="FIM9_DEPOSITS" localSheetId="22">#REF!</definedName>
    <definedName name="FIM9_DEPOSITS">#REF!</definedName>
    <definedName name="FIM9_LOANS" localSheetId="21">#REF!</definedName>
    <definedName name="FIM9_LOANS" localSheetId="22">#REF!</definedName>
    <definedName name="FIM9_LOANS">#REF!</definedName>
    <definedName name="Fisc" localSheetId="21">#REF!</definedName>
    <definedName name="Fisc" localSheetId="22">#REF!</definedName>
    <definedName name="Fisc">#REF!</definedName>
    <definedName name="FRAMENO" localSheetId="21">#REF!</definedName>
    <definedName name="FRAMENO" localSheetId="22">#REF!</definedName>
    <definedName name="FRAMENO">#REF!</definedName>
    <definedName name="framework_macro" localSheetId="21">#REF!</definedName>
    <definedName name="framework_macro" localSheetId="22">#REF!</definedName>
    <definedName name="framework_macro">#REF!</definedName>
    <definedName name="framework_macro_new" localSheetId="21">#REF!</definedName>
    <definedName name="framework_macro_new" localSheetId="22">#REF!</definedName>
    <definedName name="framework_macro_new">#REF!</definedName>
    <definedName name="framework_monetary" localSheetId="21">#REF!</definedName>
    <definedName name="framework_monetary" localSheetId="22">#REF!</definedName>
    <definedName name="framework_monetary">#REF!</definedName>
    <definedName name="FRAMEYES" localSheetId="21">#REF!</definedName>
    <definedName name="FRAMEYES" localSheetId="22">#REF!</definedName>
    <definedName name="FRAMEYES">#REF!</definedName>
    <definedName name="Fraud" localSheetId="19">#REF!</definedName>
    <definedName name="Fraud" localSheetId="21">#REF!</definedName>
    <definedName name="Fraud" localSheetId="22">#REF!</definedName>
    <definedName name="Fraud">#REF!</definedName>
    <definedName name="FREQ" localSheetId="9">[28]LoanData_CAET!$BQ$2:$BQ$6</definedName>
    <definedName name="FREQ" localSheetId="16">[28]LoanData_CAET!$BQ$2:$BQ$6</definedName>
    <definedName name="FREQ" localSheetId="17">[28]LoanData_CAET!$BQ$2:$BQ$6</definedName>
    <definedName name="FREQ">[29]LoanData_CAET!$BQ$2:$BQ$6</definedName>
    <definedName name="GAP" localSheetId="26">#REF!</definedName>
    <definedName name="GAP" localSheetId="16">#REF!</definedName>
    <definedName name="GAP" localSheetId="18">#REF!</definedName>
    <definedName name="GAP" localSheetId="21">#REF!</definedName>
    <definedName name="GAP" localSheetId="22">#REF!</definedName>
    <definedName name="GAP">#REF!</definedName>
    <definedName name="GAPFGFROM" localSheetId="26">#REF!</definedName>
    <definedName name="GAPFGFROM" localSheetId="16">#REF!</definedName>
    <definedName name="GAPFGFROM" localSheetId="21">#REF!</definedName>
    <definedName name="GAPFGFROM" localSheetId="22">#REF!</definedName>
    <definedName name="GAPFGFROM">#REF!</definedName>
    <definedName name="GAPFGTO" localSheetId="26">#REF!</definedName>
    <definedName name="GAPFGTO" localSheetId="16">#REF!</definedName>
    <definedName name="GAPFGTO" localSheetId="21">#REF!</definedName>
    <definedName name="GAPFGTO" localSheetId="22">#REF!</definedName>
    <definedName name="GAPFGTO">#REF!</definedName>
    <definedName name="GAPSTFROM" localSheetId="21">#REF!</definedName>
    <definedName name="GAPSTFROM" localSheetId="22">#REF!</definedName>
    <definedName name="GAPSTFROM">#REF!</definedName>
    <definedName name="GAPSTTO" localSheetId="21">#REF!</definedName>
    <definedName name="GAPSTTO" localSheetId="22">#REF!</definedName>
    <definedName name="GAPSTTO">#REF!</definedName>
    <definedName name="GAPTEST" localSheetId="21">#REF!</definedName>
    <definedName name="GAPTEST" localSheetId="22">#REF!</definedName>
    <definedName name="GAPTEST">#REF!</definedName>
    <definedName name="GAPTESTFG" localSheetId="21">#REF!</definedName>
    <definedName name="GAPTESTFG" localSheetId="22">#REF!</definedName>
    <definedName name="GAPTESTFG">#REF!</definedName>
    <definedName name="Gas_Ref_Price" localSheetId="21">#REF!</definedName>
    <definedName name="Gas_Ref_Price" localSheetId="22">#REF!</definedName>
    <definedName name="Gas_Ref_Price">#REF!</definedName>
    <definedName name="GAZZETTE" localSheetId="21">#REF!</definedName>
    <definedName name="GAZZETTE" localSheetId="22">#REF!</definedName>
    <definedName name="GAZZETTE">#REF!</definedName>
    <definedName name="GCB_NGDP">#N/A</definedName>
    <definedName name="Generator_power" localSheetId="26">#REF!</definedName>
    <definedName name="Generator_power" localSheetId="9">#REF!</definedName>
    <definedName name="Generator_power" localSheetId="16">#REF!</definedName>
    <definedName name="Generator_power" localSheetId="19">#REF!</definedName>
    <definedName name="Generator_power" localSheetId="21">#REF!</definedName>
    <definedName name="Generator_power" localSheetId="22">#REF!</definedName>
    <definedName name="Generator_power">#REF!</definedName>
    <definedName name="GGB_NGDP">#N/A</definedName>
    <definedName name="gggg">[30]!tbl_emplo11[Employment_Practices_and_Workplace_Safety]</definedName>
    <definedName name="GL" localSheetId="26">#REF!</definedName>
    <definedName name="GL" localSheetId="16">#REF!</definedName>
    <definedName name="GL" localSheetId="18">#REF!</definedName>
    <definedName name="GL" localSheetId="21">#REF!</definedName>
    <definedName name="GL" localSheetId="22">#REF!</definedName>
    <definedName name="GL">#REF!</definedName>
    <definedName name="Gov_public_securities" localSheetId="9">'[18]C - Government Sec'!$A$30:$A$32</definedName>
    <definedName name="Gov_public_securities" localSheetId="16">'[18]C - Government Sec'!$A$30:$A$32</definedName>
    <definedName name="Gov_public_securities" localSheetId="17">'[18]C - Government Sec'!$A$30:$A$32</definedName>
    <definedName name="Gov_public_securities">'[19]C - Government Sec'!$A$30:$A$32</definedName>
    <definedName name="Grace_IDA">[22]NPV!$B$25</definedName>
    <definedName name="Grace_NC" localSheetId="26">[22]NPV!#REF!</definedName>
    <definedName name="Grace_NC" localSheetId="27">[22]NPV!#REF!</definedName>
    <definedName name="Grace_NC" localSheetId="21">[22]NPV!#REF!</definedName>
    <definedName name="Grace_NC" localSheetId="22">[22]NPV!#REF!</definedName>
    <definedName name="Grace_NC">[22]NPV!#REF!</definedName>
    <definedName name="GRADE" localSheetId="15">[31]!GRADE</definedName>
    <definedName name="GRADE" localSheetId="17">[31]!GRADE</definedName>
    <definedName name="GRADE">[31]!GRADE</definedName>
    <definedName name="GrossHeatingValue" localSheetId="26">#REF!</definedName>
    <definedName name="GrossHeatingValue" localSheetId="16">#REF!</definedName>
    <definedName name="GrossHeatingValue" localSheetId="18">#REF!</definedName>
    <definedName name="GrossHeatingValue" localSheetId="21">#REF!</definedName>
    <definedName name="GrossHeatingValue" localSheetId="22">#REF!</definedName>
    <definedName name="GrossHeatingValue">#REF!</definedName>
    <definedName name="GrossHeatingValueComponents" localSheetId="26">#REF!</definedName>
    <definedName name="GrossHeatingValueComponents" localSheetId="16">#REF!</definedName>
    <definedName name="GrossHeatingValueComponents" localSheetId="21">#REF!</definedName>
    <definedName name="GrossHeatingValueComponents" localSheetId="22">#REF!</definedName>
    <definedName name="GrossHeatingValueComponents">#REF!</definedName>
    <definedName name="GTEE" localSheetId="26">#REF!</definedName>
    <definedName name="GTEE" localSheetId="16">#REF!</definedName>
    <definedName name="GTEE" localSheetId="21">#REF!</definedName>
    <definedName name="GTEE" localSheetId="22">#REF!</definedName>
    <definedName name="GTEE">#REF!</definedName>
    <definedName name="h">[12]Spot!$A:$IV</definedName>
    <definedName name="HEADING" localSheetId="26">#REF!</definedName>
    <definedName name="HEADING" localSheetId="16">#REF!</definedName>
    <definedName name="HEADING" localSheetId="18">#REF!</definedName>
    <definedName name="HEADING" localSheetId="21">#REF!</definedName>
    <definedName name="HEADING" localSheetId="22">#REF!</definedName>
    <definedName name="HEADING">#REF!</definedName>
    <definedName name="hhhh">[30]!tbl_execu15[Execution_Delivery_and_Process_Management]</definedName>
    <definedName name="Hi" localSheetId="26">#REF!</definedName>
    <definedName name="Hi" localSheetId="16">#REF!</definedName>
    <definedName name="Hi" localSheetId="18">#REF!</definedName>
    <definedName name="Hi" localSheetId="21">#REF!</definedName>
    <definedName name="Hi" localSheetId="22">#REF!</definedName>
    <definedName name="Hi">#REF!</definedName>
    <definedName name="HTML_CodePage" hidden="1">1252</definedName>
    <definedName name="HTML_Description" hidden="1">""</definedName>
    <definedName name="HTML_Email" hidden="1">""</definedName>
    <definedName name="HTML_Header" hidden="1">"2002 Data"</definedName>
    <definedName name="HTML_LastUpdate" hidden="1">"04/11/2002"</definedName>
    <definedName name="HTML_LineAfter" hidden="1">FALSE</definedName>
    <definedName name="HTML_LineBefore" hidden="1">FALSE</definedName>
    <definedName name="HTML_Name" hidden="1">"Ken Wiseman"</definedName>
    <definedName name="HTML_OBDlg2" hidden="1">TRUE</definedName>
    <definedName name="HTML_OBDlg4" hidden="1">TRUE</definedName>
    <definedName name="HTML_OS" hidden="1">0</definedName>
    <definedName name="HTML_PathFile" hidden="1">"C:\My Documents\2002HTML.htm"</definedName>
    <definedName name="HTML_Title" hidden="1">"2002 charts"</definedName>
    <definedName name="ID" localSheetId="4">[32]MainReportEBG!#REF!</definedName>
    <definedName name="ID" localSheetId="26">[32]MainReportEBG!#REF!</definedName>
    <definedName name="ID" localSheetId="27">[32]MainReportEBG!#REF!</definedName>
    <definedName name="ID" localSheetId="21">[32]MainReportEBG!#REF!</definedName>
    <definedName name="ID" localSheetId="22">[32]MainReportEBG!#REF!</definedName>
    <definedName name="ID">[32]MainReportEBG!#REF!</definedName>
    <definedName name="IDAr" localSheetId="26">#REF!</definedName>
    <definedName name="IDAr" localSheetId="16">#REF!</definedName>
    <definedName name="IDAr" localSheetId="18">#REF!</definedName>
    <definedName name="IDAr" localSheetId="21">#REF!</definedName>
    <definedName name="IDAr" localSheetId="22">#REF!</definedName>
    <definedName name="IDAr">#REF!</definedName>
    <definedName name="IFSASSETS" localSheetId="26">#REF!</definedName>
    <definedName name="IFSASSETS" localSheetId="16">#REF!</definedName>
    <definedName name="IFSASSETS" localSheetId="21">#REF!</definedName>
    <definedName name="IFSASSETS" localSheetId="22">#REF!</definedName>
    <definedName name="IFSASSETS">#REF!</definedName>
    <definedName name="IFSLIABS" localSheetId="26">#REF!</definedName>
    <definedName name="IFSLIABS" localSheetId="16">#REF!</definedName>
    <definedName name="IFSLIABS" localSheetId="21">#REF!</definedName>
    <definedName name="IFSLIABS" localSheetId="22">#REF!</definedName>
    <definedName name="IFSLIABS">#REF!</definedName>
    <definedName name="IM" localSheetId="21">#REF!</definedName>
    <definedName name="IM" localSheetId="22">#REF!</definedName>
    <definedName name="IM">#REF!</definedName>
    <definedName name="IMF" localSheetId="21">#REF!</definedName>
    <definedName name="IMF" localSheetId="22">#REF!</definedName>
    <definedName name="IMF">#REF!</definedName>
    <definedName name="Incident" localSheetId="19">#REF!</definedName>
    <definedName name="Incident" localSheetId="21">#REF!</definedName>
    <definedName name="Incident" localSheetId="22">#REF!</definedName>
    <definedName name="Incident">#REF!</definedName>
    <definedName name="Index" localSheetId="21">#REF!</definedName>
    <definedName name="Index" localSheetId="22">#REF!</definedName>
    <definedName name="Index">#REF!</definedName>
    <definedName name="INPUT_2" localSheetId="4">[5]Input!#REF!</definedName>
    <definedName name="INPUT_2" localSheetId="26">[5]Input!#REF!</definedName>
    <definedName name="INPUT_2" localSheetId="27">[5]Input!#REF!</definedName>
    <definedName name="INPUT_2" localSheetId="21">[5]Input!#REF!</definedName>
    <definedName name="INPUT_2" localSheetId="22">[5]Input!#REF!</definedName>
    <definedName name="INPUT_2">[5]Input!#REF!</definedName>
    <definedName name="INPUT_4" localSheetId="26">[5]Input!#REF!</definedName>
    <definedName name="INPUT_4" localSheetId="21">[5]Input!#REF!</definedName>
    <definedName name="INPUT_4" localSheetId="22">[5]Input!#REF!</definedName>
    <definedName name="INPUT_4">[5]Input!#REF!</definedName>
    <definedName name="insttype">[17]enumeration!$G$2:$G$20</definedName>
    <definedName name="int_type" localSheetId="9">[28]LoanData_CAET!$BZ$2:$BZ$3</definedName>
    <definedName name="int_type" localSheetId="16">[28]LoanData_CAET!$BZ$2:$BZ$3</definedName>
    <definedName name="int_type" localSheetId="17">[28]LoanData_CAET!$BZ$2:$BZ$3</definedName>
    <definedName name="int_type">[29]LoanData_CAET!$BZ$2:$BZ$3</definedName>
    <definedName name="Interest_IDA">[22]NPV!$B$27</definedName>
    <definedName name="Interest_NC" localSheetId="26">[22]NPV!#REF!</definedName>
    <definedName name="Interest_NC" localSheetId="27">[22]NPV!#REF!</definedName>
    <definedName name="Interest_NC" localSheetId="21">[22]NPV!#REF!</definedName>
    <definedName name="Interest_NC" localSheetId="22">[22]NPV!#REF!</definedName>
    <definedName name="Interest_NC">[22]NPV!#REF!</definedName>
    <definedName name="InterestRate" localSheetId="26">#REF!</definedName>
    <definedName name="InterestRate" localSheetId="16">#REF!</definedName>
    <definedName name="InterestRate" localSheetId="18">#REF!</definedName>
    <definedName name="InterestRate" localSheetId="21">#REF!</definedName>
    <definedName name="InterestRate" localSheetId="22">#REF!</definedName>
    <definedName name="InterestRate">#REF!</definedName>
    <definedName name="Internal_Fraud" localSheetId="26">#REF!</definedName>
    <definedName name="Internal_Fraud" localSheetId="27">#REF!</definedName>
    <definedName name="Internal_Fraud" localSheetId="16">#REF!</definedName>
    <definedName name="Internal_Fraud" localSheetId="21">#REF!</definedName>
    <definedName name="Internal_Fraud" localSheetId="22">#REF!</definedName>
    <definedName name="Internal_Fraud">#REF!</definedName>
    <definedName name="JAN">[33]JAN!$1:$1048576</definedName>
    <definedName name="Jan_Jun02_COM" localSheetId="4">'[23]CLOSING STOCK'!#REF!</definedName>
    <definedName name="Jan_Jun02_COM" localSheetId="26">'[23]CLOSING STOCK'!#REF!</definedName>
    <definedName name="Jan_Jun02_COM" localSheetId="27">'[23]CLOSING STOCK'!#REF!</definedName>
    <definedName name="Jan_Jun02_COM" localSheetId="21">'[23]CLOSING STOCK'!#REF!</definedName>
    <definedName name="Jan_Jun02_COM" localSheetId="22">'[23]CLOSING STOCK'!#REF!</definedName>
    <definedName name="Jan_Jun02_COM">'[23]CLOSING STOCK'!#REF!</definedName>
    <definedName name="January_1__2010" localSheetId="26">#REF!</definedName>
    <definedName name="January_1__2010" localSheetId="16">#REF!</definedName>
    <definedName name="January_1__2010" localSheetId="18">#REF!</definedName>
    <definedName name="January_1__2010" localSheetId="21">#REF!</definedName>
    <definedName name="January_1__2010" localSheetId="22">#REF!</definedName>
    <definedName name="January_1__2010">#REF!</definedName>
    <definedName name="JOE" localSheetId="26">'[13]MainReportEBG (2)'!#REF!</definedName>
    <definedName name="JOE" localSheetId="16">'[13]MainReportEBG (2)'!#REF!</definedName>
    <definedName name="JOE" localSheetId="18">'[13]MainReportEBG (2)'!#REF!</definedName>
    <definedName name="JOE" localSheetId="21">'[13]MainReportEBG (2)'!#REF!</definedName>
    <definedName name="JOE" localSheetId="22">'[13]MainReportEBG (2)'!#REF!</definedName>
    <definedName name="JOE">'[13]MainReportEBG (2)'!#REF!</definedName>
    <definedName name="JULY1">[34]JULY!$1:$1048576</definedName>
    <definedName name="k" localSheetId="26">#REF!</definedName>
    <definedName name="k" localSheetId="9">#REF!</definedName>
    <definedName name="k" localSheetId="16">#REF!</definedName>
    <definedName name="k" localSheetId="19">#REF!</definedName>
    <definedName name="k" localSheetId="21">#REF!</definedName>
    <definedName name="k" localSheetId="22">#REF!</definedName>
    <definedName name="k">#REF!</definedName>
    <definedName name="KOGAS" localSheetId="26">#REF!</definedName>
    <definedName name="KOGAS" localSheetId="9">#REF!</definedName>
    <definedName name="KOGAS" localSheetId="16">#REF!</definedName>
    <definedName name="KOGAS" localSheetId="21">#REF!</definedName>
    <definedName name="KOGAS" localSheetId="22">#REF!</definedName>
    <definedName name="KOGAS">#REF!</definedName>
    <definedName name="KOGASDUEDATE" localSheetId="26">#REF!</definedName>
    <definedName name="KOGASDUEDATE" localSheetId="9">#REF!</definedName>
    <definedName name="KOGASDUEDATE" localSheetId="21">#REF!</definedName>
    <definedName name="KOGASDUEDATE" localSheetId="22">#REF!</definedName>
    <definedName name="KOGASDUEDATE">#REF!</definedName>
    <definedName name="KOGASSPOT" localSheetId="21">#REF!</definedName>
    <definedName name="KOGASSPOT" localSheetId="22">#REF!</definedName>
    <definedName name="KOGASSPOT">#REF!</definedName>
    <definedName name="LEAS" localSheetId="21">#REF!</definedName>
    <definedName name="LEAS" localSheetId="22">#REF!</definedName>
    <definedName name="LEAS">#REF!</definedName>
    <definedName name="Level_1" localSheetId="21">#REF!</definedName>
    <definedName name="Level_1" localSheetId="22">#REF!</definedName>
    <definedName name="Level_1">#REF!</definedName>
    <definedName name="Level_2" localSheetId="21">#REF!</definedName>
    <definedName name="Level_2" localSheetId="22">#REF!</definedName>
    <definedName name="Level_2">#REF!</definedName>
    <definedName name="LINES" localSheetId="21">#REF!</definedName>
    <definedName name="LINES" localSheetId="22">#REF!</definedName>
    <definedName name="LINES">#REF!</definedName>
    <definedName name="LIST" localSheetId="21">#REF!</definedName>
    <definedName name="LIST" localSheetId="22">#REF!</definedName>
    <definedName name="LIST">#REF!</definedName>
    <definedName name="LNG_Price" localSheetId="21">#REF!</definedName>
    <definedName name="LNG_Price" localSheetId="22">#REF!</definedName>
    <definedName name="LNG_Price">#REF!</definedName>
    <definedName name="LNG_Ref_Price" localSheetId="21">#REF!</definedName>
    <definedName name="LNG_Ref_Price" localSheetId="22">#REF!</definedName>
    <definedName name="LNG_Ref_Price">#REF!</definedName>
    <definedName name="LoadingTemperature" localSheetId="21">#REF!</definedName>
    <definedName name="LoadingTemperature" localSheetId="22">#REF!</definedName>
    <definedName name="LoadingTemperature">#REF!</definedName>
    <definedName name="LTcirr" localSheetId="21">#REF!</definedName>
    <definedName name="LTcirr" localSheetId="22">#REF!</definedName>
    <definedName name="LTcirr">#REF!</definedName>
    <definedName name="LTr" localSheetId="21">#REF!</definedName>
    <definedName name="LTr" localSheetId="22">#REF!</definedName>
    <definedName name="LTr">#REF!</definedName>
    <definedName name="LUR">#N/A</definedName>
    <definedName name="MACRO" localSheetId="26">#REF!</definedName>
    <definedName name="MACRO" localSheetId="16">#REF!</definedName>
    <definedName name="MACRO" localSheetId="18">#REF!</definedName>
    <definedName name="MACRO" localSheetId="21">#REF!</definedName>
    <definedName name="MACRO" localSheetId="22">#REF!</definedName>
    <definedName name="MACRO">#REF!</definedName>
    <definedName name="MACRO_ASSUMP_2006" localSheetId="26">#REF!</definedName>
    <definedName name="MACRO_ASSUMP_2006" localSheetId="16">#REF!</definedName>
    <definedName name="MACRO_ASSUMP_2006" localSheetId="21">#REF!</definedName>
    <definedName name="MACRO_ASSUMP_2006" localSheetId="22">#REF!</definedName>
    <definedName name="MACRO_ASSUMP_2006">#REF!</definedName>
    <definedName name="Manipulation_of_float_balance" localSheetId="26">#REF!</definedName>
    <definedName name="Manipulation_of_float_balance" localSheetId="9">#REF!</definedName>
    <definedName name="Manipulation_of_float_balance" localSheetId="19">#REF!</definedName>
    <definedName name="Manipulation_of_float_balance" localSheetId="21">#REF!</definedName>
    <definedName name="Manipulation_of_float_balance" localSheetId="22">#REF!</definedName>
    <definedName name="Manipulation_of_float_balance">#REF!</definedName>
    <definedName name="Maturity_IDA">[22]NPV!$B$26</definedName>
    <definedName name="Maturity_NC" localSheetId="26">[22]NPV!#REF!</definedName>
    <definedName name="Maturity_NC" localSheetId="27">[22]NPV!#REF!</definedName>
    <definedName name="Maturity_NC" localSheetId="21">[22]NPV!#REF!</definedName>
    <definedName name="Maturity_NC" localSheetId="22">[22]NPV!#REF!</definedName>
    <definedName name="Maturity_NC">[22]NPV!#REF!</definedName>
    <definedName name="MCV">#N/A</definedName>
    <definedName name="MCV_B">#N/A</definedName>
    <definedName name="MCV_B1" localSheetId="26">#REF!</definedName>
    <definedName name="MCV_B1" localSheetId="16">#REF!</definedName>
    <definedName name="MCV_B1" localSheetId="18">#REF!</definedName>
    <definedName name="MCV_B1" localSheetId="21">#REF!</definedName>
    <definedName name="MCV_B1" localSheetId="22">#REF!</definedName>
    <definedName name="MCV_B1">#REF!</definedName>
    <definedName name="MCV_D">#N/A</definedName>
    <definedName name="MCV_D1" localSheetId="26">#REF!</definedName>
    <definedName name="MCV_D1" localSheetId="16">#REF!</definedName>
    <definedName name="MCV_D1" localSheetId="18">#REF!</definedName>
    <definedName name="MCV_D1" localSheetId="21">#REF!</definedName>
    <definedName name="MCV_D1" localSheetId="22">#REF!</definedName>
    <definedName name="MCV_D1">#REF!</definedName>
    <definedName name="MCV_N">#N/A</definedName>
    <definedName name="MCV_T">#N/A</definedName>
    <definedName name="MCV_T1" localSheetId="26">#REF!</definedName>
    <definedName name="MCV_T1" localSheetId="16">#REF!</definedName>
    <definedName name="MCV_T1" localSheetId="18">#REF!</definedName>
    <definedName name="MCV_T1" localSheetId="21">#REF!</definedName>
    <definedName name="MCV_T1" localSheetId="22">#REF!</definedName>
    <definedName name="MCV_T1">#REF!</definedName>
    <definedName name="mflowsa" localSheetId="15">[3]!mflowsa</definedName>
    <definedName name="mflowsa" localSheetId="17">[3]!mflowsa</definedName>
    <definedName name="mflowsa">[3]!mflowsa</definedName>
    <definedName name="mflowsq" localSheetId="15">[3]!mflowsq</definedName>
    <definedName name="mflowsq" localSheetId="17">[3]!mflowsq</definedName>
    <definedName name="mflowsq">[3]!mflowsq</definedName>
    <definedName name="Mi" localSheetId="26">#REF!</definedName>
    <definedName name="Mi" localSheetId="16">#REF!</definedName>
    <definedName name="Mi" localSheetId="18">#REF!</definedName>
    <definedName name="Mi" localSheetId="21">#REF!</definedName>
    <definedName name="Mi" localSheetId="22">#REF!</definedName>
    <definedName name="Mi">#REF!</definedName>
    <definedName name="MIDDLE" localSheetId="26">#REF!</definedName>
    <definedName name="MIDDLE" localSheetId="16">#REF!</definedName>
    <definedName name="MIDDLE" localSheetId="21">#REF!</definedName>
    <definedName name="MIDDLE" localSheetId="22">#REF!</definedName>
    <definedName name="MIDDLE">#REF!</definedName>
    <definedName name="MISC4" localSheetId="26">[5]OUTPUT!#REF!</definedName>
    <definedName name="MISC4" localSheetId="16">[5]OUTPUT!#REF!</definedName>
    <definedName name="MISC4" localSheetId="21">[5]OUTPUT!#REF!</definedName>
    <definedName name="MISC4" localSheetId="22">[5]OUTPUT!#REF!</definedName>
    <definedName name="MISC4">[5]OUTPUT!#REF!</definedName>
    <definedName name="MixtureMolecularMass" localSheetId="26">#REF!</definedName>
    <definedName name="MixtureMolecularMass" localSheetId="16">#REF!</definedName>
    <definedName name="MixtureMolecularMass" localSheetId="18">#REF!</definedName>
    <definedName name="MixtureMolecularMass" localSheetId="21">#REF!</definedName>
    <definedName name="MixtureMolecularMass" localSheetId="22">#REF!</definedName>
    <definedName name="MixtureMolecularMass">#REF!</definedName>
    <definedName name="MNEMONIC" localSheetId="26">'[35]OD H.O'!#REF!</definedName>
    <definedName name="MNEMONIC" localSheetId="9">'[36]OD H.O'!#REF!</definedName>
    <definedName name="MNEMONIC" localSheetId="16">'[36]OD H.O'!#REF!</definedName>
    <definedName name="MNEMONIC" localSheetId="17">'[36]OD H.O'!#REF!</definedName>
    <definedName name="MNEMONIC" localSheetId="21">'[35]OD H.O'!#REF!</definedName>
    <definedName name="MNEMONIC" localSheetId="22">'[35]OD H.O'!#REF!</definedName>
    <definedName name="MNEMONIC">'[35]OD H.O'!#REF!</definedName>
    <definedName name="MPR_2" localSheetId="26">#REF!</definedName>
    <definedName name="MPR_2" localSheetId="9">#REF!</definedName>
    <definedName name="MPR_2" localSheetId="16">#REF!</definedName>
    <definedName name="MPR_2" localSheetId="19">#REF!</definedName>
    <definedName name="MPR_2" localSheetId="21">#REF!</definedName>
    <definedName name="MPR_2" localSheetId="22">#REF!</definedName>
    <definedName name="MPR_2">#REF!</definedName>
    <definedName name="mstocksa" localSheetId="15">[3]!mstocksa</definedName>
    <definedName name="mstocksa" localSheetId="17">[3]!mstocksa</definedName>
    <definedName name="mstocksa">[3]!mstocksa</definedName>
    <definedName name="mstocksq" localSheetId="15">[3]!mstocksq</definedName>
    <definedName name="mstocksq" localSheetId="17">[3]!mstocksq</definedName>
    <definedName name="mstocksq">[3]!mstocksq</definedName>
    <definedName name="myCheckList" localSheetId="26">#REF!</definedName>
    <definedName name="myCheckList" localSheetId="16">#REF!</definedName>
    <definedName name="myCheckList" localSheetId="18">#REF!</definedName>
    <definedName name="myCheckList" localSheetId="21">#REF!</definedName>
    <definedName name="myCheckList" localSheetId="22">#REF!</definedName>
    <definedName name="myCheckList">#REF!</definedName>
    <definedName name="myCompletionRate" localSheetId="26">#REF!</definedName>
    <definedName name="myCompletionRate" localSheetId="16">#REF!</definedName>
    <definedName name="myCompletionRate" localSheetId="21">#REF!</definedName>
    <definedName name="myCompletionRate" localSheetId="22">#REF!</definedName>
    <definedName name="myCompletionRate">#REF!</definedName>
    <definedName name="n" localSheetId="26">#REF!</definedName>
    <definedName name="n" localSheetId="16">#REF!</definedName>
    <definedName name="n" localSheetId="21">#REF!</definedName>
    <definedName name="n" localSheetId="22">#REF!</definedName>
    <definedName name="n">#REF!</definedName>
    <definedName name="NAAM" localSheetId="21">#REF!</definedName>
    <definedName name="NAAM" localSheetId="22">#REF!</definedName>
    <definedName name="NAAM">#REF!</definedName>
    <definedName name="NAMES" localSheetId="21">#REF!</definedName>
    <definedName name="NAMES" localSheetId="22">#REF!</definedName>
    <definedName name="NAMES">#REF!</definedName>
    <definedName name="NCG">#N/A</definedName>
    <definedName name="NCG_R">#N/A</definedName>
    <definedName name="NCP">#N/A</definedName>
    <definedName name="NCP_R">#N/A</definedName>
    <definedName name="newcustomerdistinct" localSheetId="26">#REF!</definedName>
    <definedName name="newcustomerdistinct" localSheetId="16">#REF!</definedName>
    <definedName name="newcustomerdistinct" localSheetId="18">#REF!</definedName>
    <definedName name="newcustomerdistinct" localSheetId="21">#REF!</definedName>
    <definedName name="newcustomerdistinct" localSheetId="22">#REF!</definedName>
    <definedName name="newcustomerdistinct">#REF!</definedName>
    <definedName name="NEWSHEET" localSheetId="26">#REF!</definedName>
    <definedName name="NEWSHEET" localSheetId="16">#REF!</definedName>
    <definedName name="NEWSHEET" localSheetId="21">#REF!</definedName>
    <definedName name="NEWSHEET" localSheetId="22">#REF!</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L" localSheetId="26">#REF!</definedName>
    <definedName name="NGL" localSheetId="16">#REF!</definedName>
    <definedName name="NGL" localSheetId="18">#REF!</definedName>
    <definedName name="NGL" localSheetId="21">#REF!</definedName>
    <definedName name="NGL" localSheetId="22">#REF!</definedName>
    <definedName name="NGL">#REF!</definedName>
    <definedName name="NGS_NGDP">#N/A</definedName>
    <definedName name="NINV">#N/A</definedName>
    <definedName name="NINV_R">#N/A</definedName>
    <definedName name="NM">#N/A</definedName>
    <definedName name="NM_R">#N/A</definedName>
    <definedName name="NMG_RG">#N/A</definedName>
    <definedName name="Notes" localSheetId="26">[37]UPLOAD!#REF!</definedName>
    <definedName name="Notes" localSheetId="16">[37]UPLOAD!#REF!</definedName>
    <definedName name="Notes" localSheetId="18">[37]UPLOAD!#REF!</definedName>
    <definedName name="Notes" localSheetId="21">[37]UPLOAD!#REF!</definedName>
    <definedName name="Notes" localSheetId="22">[37]UPLOAD!#REF!</definedName>
    <definedName name="Notes">[37]UPLOAD!#REF!</definedName>
    <definedName name="NOTITLES" localSheetId="26">#REF!</definedName>
    <definedName name="NOTITLES" localSheetId="16">#REF!</definedName>
    <definedName name="NOTITLES" localSheetId="18">#REF!</definedName>
    <definedName name="NOTITLES" localSheetId="21">#REF!</definedName>
    <definedName name="NOTITLES" localSheetId="22">#REF!</definedName>
    <definedName name="NOTITLES">#REF!</definedName>
    <definedName name="NOV">[38]NOV!$1:$1048576</definedName>
    <definedName name="NTDD_RG">#N/A</definedName>
    <definedName name="NX">#N/A</definedName>
    <definedName name="NX_R">#N/A</definedName>
    <definedName name="NXG_RG">#N/A</definedName>
    <definedName name="OECD_Table" localSheetId="26">#REF!</definedName>
    <definedName name="OECD_Table" localSheetId="16">#REF!</definedName>
    <definedName name="OECD_Table" localSheetId="18">#REF!</definedName>
    <definedName name="OECD_Table" localSheetId="21">#REF!</definedName>
    <definedName name="OECD_Table" localSheetId="22">#REF!</definedName>
    <definedName name="OECD_Table">#REF!</definedName>
    <definedName name="OIC">[39]namelist!$D$2:$D$9</definedName>
    <definedName name="OSAKA" localSheetId="26">#REF!</definedName>
    <definedName name="OSAKA" localSheetId="16">#REF!</definedName>
    <definedName name="OSAKA" localSheetId="21">#REF!</definedName>
    <definedName name="OSAKA" localSheetId="22">#REF!</definedName>
    <definedName name="OSAKA">#REF!</definedName>
    <definedName name="OVERD" localSheetId="26">#REF!</definedName>
    <definedName name="OVERD" localSheetId="16">#REF!</definedName>
    <definedName name="OVERD" localSheetId="21">#REF!</definedName>
    <definedName name="OVERD" localSheetId="22">#REF!</definedName>
    <definedName name="OVERD">#REF!</definedName>
    <definedName name="P" localSheetId="21">#REF!</definedName>
    <definedName name="P" localSheetId="22">#REF!</definedName>
    <definedName name="P">#REF!</definedName>
    <definedName name="Passport" localSheetId="19">#REF!</definedName>
    <definedName name="Passport" localSheetId="21">#REF!</definedName>
    <definedName name="Passport" localSheetId="22">#REF!</definedName>
    <definedName name="Passport">#REF!</definedName>
    <definedName name="PAU" localSheetId="21">#REF!</definedName>
    <definedName name="PAU" localSheetId="22">#REF!</definedName>
    <definedName name="PAU">#REF!</definedName>
    <definedName name="Paym_Cap" localSheetId="21">#REF!</definedName>
    <definedName name="Paym_Cap" localSheetId="22">#REF!</definedName>
    <definedName name="Paym_Cap">#REF!</definedName>
    <definedName name="Payment_Due_Date" localSheetId="21">#REF!</definedName>
    <definedName name="Payment_Due_Date" localSheetId="22">#REF!</definedName>
    <definedName name="Payment_Due_Date">#REF!</definedName>
    <definedName name="pchBM" localSheetId="21">#REF!</definedName>
    <definedName name="pchBM" localSheetId="22">#REF!</definedName>
    <definedName name="pchBM">#REF!</definedName>
    <definedName name="pchBMG" localSheetId="21">#REF!</definedName>
    <definedName name="pchBMG" localSheetId="22">#REF!</definedName>
    <definedName name="pchBMG">#REF!</definedName>
    <definedName name="pchBX" localSheetId="21">#REF!</definedName>
    <definedName name="pchBX" localSheetId="22">#REF!</definedName>
    <definedName name="pchBX">#REF!</definedName>
    <definedName name="pchBXG" localSheetId="21">#REF!</definedName>
    <definedName name="pchBXG" localSheetId="22">#REF!</definedName>
    <definedName name="pchBXG">#REF!</definedName>
    <definedName name="PCPI" localSheetId="21">#REF!</definedName>
    <definedName name="PCPI" localSheetId="22">#REF!</definedName>
    <definedName name="PCPI">#REF!</definedName>
    <definedName name="PCPIG">#N/A</definedName>
    <definedName name="PETRO" localSheetId="26">#REF!</definedName>
    <definedName name="PETRO" localSheetId="16">#REF!</definedName>
    <definedName name="PETRO" localSheetId="18">#REF!</definedName>
    <definedName name="PETRO" localSheetId="21">#REF!</definedName>
    <definedName name="PETRO" localSheetId="22">#REF!</definedName>
    <definedName name="PETRO">#REF!</definedName>
    <definedName name="PFP" localSheetId="26">#REF!</definedName>
    <definedName name="PFP" localSheetId="16">#REF!</definedName>
    <definedName name="PFP" localSheetId="21">#REF!</definedName>
    <definedName name="PFP" localSheetId="22">#REF!</definedName>
    <definedName name="PFP">#REF!</definedName>
    <definedName name="pfp_table1" localSheetId="26">#REF!</definedName>
    <definedName name="pfp_table1" localSheetId="16">#REF!</definedName>
    <definedName name="pfp_table1" localSheetId="21">#REF!</definedName>
    <definedName name="pfp_table1" localSheetId="22">#REF!</definedName>
    <definedName name="pfp_table1">#REF!</definedName>
    <definedName name="PIN_Reset" localSheetId="19">#REF!</definedName>
    <definedName name="PIN_Reset" localSheetId="21">#REF!</definedName>
    <definedName name="PIN_Reset" localSheetId="22">#REF!</definedName>
    <definedName name="PIN_Reset">#REF!</definedName>
    <definedName name="PMT_DUE_DATE" localSheetId="26">[23]SALES!#REF!</definedName>
    <definedName name="PMT_DUE_DATE" localSheetId="27">[23]SALES!#REF!</definedName>
    <definedName name="PMT_DUE_DATE" localSheetId="16">[23]SALES!#REF!</definedName>
    <definedName name="PMT_DUE_DATE" localSheetId="18">[23]SALES!#REF!</definedName>
    <definedName name="PMT_DUE_DATE" localSheetId="21">[23]SALES!#REF!</definedName>
    <definedName name="PMT_DUE_DATE" localSheetId="22">[23]SALES!#REF!</definedName>
    <definedName name="PMT_DUE_DATE">[23]SALES!#REF!</definedName>
    <definedName name="Power_Outage" localSheetId="26">#REF!</definedName>
    <definedName name="Power_Outage" localSheetId="9">#REF!</definedName>
    <definedName name="Power_Outage" localSheetId="16">#REF!</definedName>
    <definedName name="Power_Outage" localSheetId="19">#REF!</definedName>
    <definedName name="Power_Outage" localSheetId="21">#REF!</definedName>
    <definedName name="Power_Outage" localSheetId="22">#REF!</definedName>
    <definedName name="Power_Outage">#REF!</definedName>
    <definedName name="PPPWGT">#N/A</definedName>
    <definedName name="PRICE" localSheetId="26">#REF!</definedName>
    <definedName name="PRICE" localSheetId="9">#REF!</definedName>
    <definedName name="PRICE" localSheetId="16">#REF!</definedName>
    <definedName name="PRICE" localSheetId="18">#REF!</definedName>
    <definedName name="PRICE" localSheetId="21">#REF!</definedName>
    <definedName name="PRICE" localSheetId="22">#REF!</definedName>
    <definedName name="PRICE">#REF!</definedName>
    <definedName name="PRICETAB" localSheetId="26">#REF!</definedName>
    <definedName name="PRICETAB" localSheetId="9">#REF!</definedName>
    <definedName name="PRICETAB" localSheetId="16">#REF!</definedName>
    <definedName name="PRICETAB" localSheetId="21">#REF!</definedName>
    <definedName name="PRICETAB" localSheetId="22">#REF!</definedName>
    <definedName name="PRICETAB">#REF!</definedName>
    <definedName name="_xlnm.Print_Area" localSheetId="4">'Cover Page'!$A$1:$O$34</definedName>
    <definedName name="_xlnm.Print_Area" localSheetId="5">'DashBoard Indicators'!$A$1:$C$121</definedName>
    <definedName name="_xlnm.Print_Area" localSheetId="26">#REF!</definedName>
    <definedName name="_xlnm.Print_Area" localSheetId="27">#REF!</definedName>
    <definedName name="_xlnm.Print_Area" localSheetId="24">'PAX 190'!$A$1:$F$61</definedName>
    <definedName name="_xlnm.Print_Area" localSheetId="8">'PAX102'!$A$1:$D$70</definedName>
    <definedName name="_xlnm.Print_Area" localSheetId="9">'PAX103'!$A$1:$S$75</definedName>
    <definedName name="_xlnm.Print_Area" localSheetId="11">'PAX105'!$A$1:$C$24</definedName>
    <definedName name="_xlnm.Print_Area" localSheetId="12">'PAX106'!$A$1:$O$43</definedName>
    <definedName name="_xlnm.Print_Area" localSheetId="15">'PAX109'!$A$1:$C$18</definedName>
    <definedName name="_xlnm.Print_Area" localSheetId="16">'PAX110'!$A$1:$E$160</definedName>
    <definedName name="_xlnm.Print_Area" localSheetId="17">'PAX120'!$A$1:$K$113</definedName>
    <definedName name="_xlnm.Print_Area" localSheetId="18">'PAX130'!$A$1:$L$46</definedName>
    <definedName name="_xlnm.Print_Area" localSheetId="19">'PAX140'!$A$1:$D$58</definedName>
    <definedName name="_xlnm.Print_Area" localSheetId="20">'PAX150'!$A$1:$I$27</definedName>
    <definedName name="_xlnm.Print_Area" localSheetId="21">'PAX160'!$A$1:$E$341</definedName>
    <definedName name="_xlnm.Print_Area" localSheetId="22">'PAX170'!$A$1:$K$31</definedName>
    <definedName name="_xlnm.Print_Area" localSheetId="23">'PAX180'!$A$1:$D$33</definedName>
    <definedName name="_xlnm.Print_Area">#REF!</definedName>
    <definedName name="_xlnm.Print_Titles" localSheetId="5">'DashBoard Indicators'!$1:$7</definedName>
    <definedName name="_xlnm.Print_Titles" localSheetId="24">'PAX 190'!$7:$10</definedName>
    <definedName name="_xlnm.Print_Titles">#N/A</definedName>
    <definedName name="Print_Titles_MI" localSheetId="26">[40]SECSUM!#REF!</definedName>
    <definedName name="Print_Titles_MI" localSheetId="9">[41]SECSUM!#REF!</definedName>
    <definedName name="Print_Titles_MI" localSheetId="16">[41]SECSUM!#REF!</definedName>
    <definedName name="Print_Titles_MI" localSheetId="17">[41]SECSUM!#REF!</definedName>
    <definedName name="Print_Titles_MI">[40]SECSUM!#REF!</definedName>
    <definedName name="PRINTMACRO" localSheetId="26">#REF!</definedName>
    <definedName name="PRINTMACRO" localSheetId="9">#REF!</definedName>
    <definedName name="PRINTMACRO" localSheetId="16">#REF!</definedName>
    <definedName name="PRINTMACRO" localSheetId="18">#REF!</definedName>
    <definedName name="PRINTMACRO" localSheetId="21">#REF!</definedName>
    <definedName name="PRINTMACRO" localSheetId="22">#REF!</definedName>
    <definedName name="PRINTMACRO">#REF!</definedName>
    <definedName name="PrintThis_Links">[26]Links!$A$1:$F$33</definedName>
    <definedName name="PRMONTH" localSheetId="26">#REF!</definedName>
    <definedName name="PRMONTH" localSheetId="9">#REF!</definedName>
    <definedName name="PRMONTH" localSheetId="16">#REF!</definedName>
    <definedName name="PRMONTH" localSheetId="18">#REF!</definedName>
    <definedName name="PRMONTH" localSheetId="21">#REF!</definedName>
    <definedName name="PRMONTH" localSheetId="22">#REF!</definedName>
    <definedName name="PRMONTH">#REF!</definedName>
    <definedName name="prn">[22]FSUOUT!$B$2:$V$32</definedName>
    <definedName name="Prog1998" localSheetId="26">'[42]2003'!#REF!</definedName>
    <definedName name="Prog1998" localSheetId="27">'[42]2003'!#REF!</definedName>
    <definedName name="Prog1998" localSheetId="21">'[42]2003'!#REF!</definedName>
    <definedName name="Prog1998" localSheetId="22">'[42]2003'!#REF!</definedName>
    <definedName name="Prog1998">'[42]2003'!#REF!</definedName>
    <definedName name="PRYEAR" localSheetId="26">#REF!</definedName>
    <definedName name="PRYEAR" localSheetId="9">#REF!</definedName>
    <definedName name="PRYEAR" localSheetId="16">#REF!</definedName>
    <definedName name="PRYEAR" localSheetId="18">#REF!</definedName>
    <definedName name="PRYEAR" localSheetId="21">#REF!</definedName>
    <definedName name="PRYEAR" localSheetId="22">#REF!</definedName>
    <definedName name="PRYEAR">#REF!</definedName>
    <definedName name="PSB" localSheetId="26">#REF!</definedName>
    <definedName name="PSB" localSheetId="9">#REF!</definedName>
    <definedName name="PSB" localSheetId="16">#REF!</definedName>
    <definedName name="PSB" localSheetId="19">#REF!</definedName>
    <definedName name="PSB" localSheetId="21">#REF!</definedName>
    <definedName name="PSB" localSheetId="22">#REF!</definedName>
    <definedName name="PSB">#REF!</definedName>
    <definedName name="Q_5" localSheetId="26">#REF!</definedName>
    <definedName name="Q_5" localSheetId="9">#REF!</definedName>
    <definedName name="Q_5" localSheetId="21">#REF!</definedName>
    <definedName name="Q_5" localSheetId="22">#REF!</definedName>
    <definedName name="Q_5">#REF!</definedName>
    <definedName name="Q_6" localSheetId="21">#REF!</definedName>
    <definedName name="Q_6" localSheetId="22">#REF!</definedName>
    <definedName name="Q_6">#REF!</definedName>
    <definedName name="Q_7" localSheetId="21">#REF!</definedName>
    <definedName name="Q_7" localSheetId="22">#REF!</definedName>
    <definedName name="Q_7">#REF!</definedName>
    <definedName name="QFISCAL">'[43]Quarterly Raw Data'!#REF!</definedName>
    <definedName name="qq" localSheetId="26">#REF!</definedName>
    <definedName name="qq" localSheetId="9">#REF!</definedName>
    <definedName name="qq" localSheetId="16">#REF!</definedName>
    <definedName name="qq" localSheetId="18">#REF!</definedName>
    <definedName name="qq" localSheetId="21">#REF!</definedName>
    <definedName name="qq" localSheetId="22">#REF!</definedName>
    <definedName name="qq">#REF!</definedName>
    <definedName name="qqq" localSheetId="4" hidden="1">{#N/A,#N/A,FALSE,"EXTRABUDGT"}</definedName>
    <definedName name="qqq" localSheetId="26" hidden="1">{#N/A,#N/A,FALSE,"EXTRABUDGT"}</definedName>
    <definedName name="qqq" localSheetId="27" hidden="1">{#N/A,#N/A,FALSE,"EXTRABUDGT"}</definedName>
    <definedName name="qqq" localSheetId="6" hidden="1">{#N/A,#N/A,FALSE,"EXTRABUDGT"}</definedName>
    <definedName name="qqq" localSheetId="7" hidden="1">{#N/A,#N/A,FALSE,"EXTRABUDGT"}</definedName>
    <definedName name="qqq" localSheetId="8" hidden="1">{#N/A,#N/A,FALSE,"EXTRABUDGT"}</definedName>
    <definedName name="qqq" localSheetId="9" hidden="1">{#N/A,#N/A,FALSE,"EXTRABUDGT"}</definedName>
    <definedName name="qqq" localSheetId="10" hidden="1">{#N/A,#N/A,FALSE,"EXTRABUDGT"}</definedName>
    <definedName name="qqq" localSheetId="11" hidden="1">{#N/A,#N/A,FALSE,"EXTRABUDGT"}</definedName>
    <definedName name="qqq" localSheetId="12" hidden="1">{#N/A,#N/A,FALSE,"EXTRABUDGT"}</definedName>
    <definedName name="qqq" localSheetId="13" hidden="1">{#N/A,#N/A,FALSE,"EXTRABUDGT"}</definedName>
    <definedName name="qqq" localSheetId="14" hidden="1">{#N/A,#N/A,FALSE,"EXTRABUDGT"}</definedName>
    <definedName name="qqq" localSheetId="15" hidden="1">{#N/A,#N/A,FALSE,"EXTRABUDGT"}</definedName>
    <definedName name="qqq" localSheetId="16" hidden="1">{#N/A,#N/A,FALSE,"EXTRABUDGT"}</definedName>
    <definedName name="qqq" localSheetId="17" hidden="1">{#N/A,#N/A,FALSE,"EXTRABUDGT"}</definedName>
    <definedName name="qqq" localSheetId="18" hidden="1">{#N/A,#N/A,FALSE,"EXTRABUDGT"}</definedName>
    <definedName name="qqq" localSheetId="19" hidden="1">{#N/A,#N/A,FALSE,"EXTRABUDGT"}</definedName>
    <definedName name="qqq" localSheetId="21" hidden="1">{#N/A,#N/A,FALSE,"EXTRABUDGT"}</definedName>
    <definedName name="qqq" localSheetId="22" hidden="1">{#N/A,#N/A,FALSE,"EXTRABUDGT"}</definedName>
    <definedName name="qqq" localSheetId="23" hidden="1">{#N/A,#N/A,FALSE,"EXTRABUDGT"}</definedName>
    <definedName name="qqq" hidden="1">{#N/A,#N/A,FALSE,"EXTRABUDGT"}</definedName>
    <definedName name="QTAB7">'[43]Quarterly MacroFlow'!#REF!</definedName>
    <definedName name="QTAB7A">'[43]Quarterly MacroFlow'!#REF!</definedName>
    <definedName name="RATES">[44]RATE!$A$1:$B$15</definedName>
    <definedName name="RCT" localSheetId="26">#REF!</definedName>
    <definedName name="RCT" localSheetId="9">#REF!</definedName>
    <definedName name="RCT" localSheetId="16">#REF!</definedName>
    <definedName name="RCT" localSheetId="18">#REF!</definedName>
    <definedName name="RCT" localSheetId="21">#REF!</definedName>
    <definedName name="RCT" localSheetId="22">#REF!</definedName>
    <definedName name="RCT">#REF!</definedName>
    <definedName name="RCTNGL" localSheetId="26">#REF!</definedName>
    <definedName name="RCTNGL" localSheetId="9">#REF!</definedName>
    <definedName name="RCTNGL" localSheetId="16">#REF!</definedName>
    <definedName name="RCTNGL" localSheetId="21">#REF!</definedName>
    <definedName name="RCTNGL" localSheetId="22">#REF!</definedName>
    <definedName name="RCTNGL">#REF!</definedName>
    <definedName name="Recover" localSheetId="9">[45]Macro1!$A$63</definedName>
    <definedName name="Recover" localSheetId="16">[45]Macro1!$A$63</definedName>
    <definedName name="Recover" localSheetId="17">[45]Macro1!$A$63</definedName>
    <definedName name="Recover">[46]Macro1!$A$63</definedName>
    <definedName name="RED_BOP" localSheetId="26">#REF!</definedName>
    <definedName name="RED_BOP" localSheetId="9">#REF!</definedName>
    <definedName name="RED_BOP" localSheetId="16">#REF!</definedName>
    <definedName name="RED_BOP" localSheetId="18">#REF!</definedName>
    <definedName name="RED_BOP" localSheetId="21">#REF!</definedName>
    <definedName name="RED_BOP" localSheetId="22">#REF!</definedName>
    <definedName name="RED_BOP">#REF!</definedName>
    <definedName name="red_cpi" localSheetId="26">#REF!</definedName>
    <definedName name="red_cpi" localSheetId="9">#REF!</definedName>
    <definedName name="red_cpi" localSheetId="16">#REF!</definedName>
    <definedName name="red_cpi" localSheetId="21">#REF!</definedName>
    <definedName name="red_cpi" localSheetId="22">#REF!</definedName>
    <definedName name="red_cpi">#REF!</definedName>
    <definedName name="RED_D" localSheetId="26">#REF!</definedName>
    <definedName name="RED_D" localSheetId="9">#REF!</definedName>
    <definedName name="RED_D" localSheetId="16">#REF!</definedName>
    <definedName name="RED_D" localSheetId="21">#REF!</definedName>
    <definedName name="RED_D" localSheetId="22">#REF!</definedName>
    <definedName name="RED_D">#REF!</definedName>
    <definedName name="RED_DS" localSheetId="21">#REF!</definedName>
    <definedName name="RED_DS" localSheetId="22">#REF!</definedName>
    <definedName name="RED_DS">#REF!</definedName>
    <definedName name="red_gdp_exp" localSheetId="21">#REF!</definedName>
    <definedName name="red_gdp_exp" localSheetId="22">#REF!</definedName>
    <definedName name="red_gdp_exp">#REF!</definedName>
    <definedName name="red_govt_empl" localSheetId="21">#REF!</definedName>
    <definedName name="red_govt_empl" localSheetId="22">#REF!</definedName>
    <definedName name="red_govt_empl">#REF!</definedName>
    <definedName name="RED_NATCPI" localSheetId="21">#REF!</definedName>
    <definedName name="RED_NATCPI" localSheetId="22">#REF!</definedName>
    <definedName name="RED_NATCPI">#REF!</definedName>
    <definedName name="RED_TBCPI" localSheetId="21">#REF!</definedName>
    <definedName name="RED_TBCPI" localSheetId="22">#REF!</definedName>
    <definedName name="RED_TBCPI">#REF!</definedName>
    <definedName name="RED_TRD" localSheetId="21">#REF!</definedName>
    <definedName name="RED_TRD" localSheetId="22">#REF!</definedName>
    <definedName name="RED_TRD">#REF!</definedName>
    <definedName name="RefDate" localSheetId="9">[47]Front_Page!$BB$236:$BS$247</definedName>
    <definedName name="RefDate" localSheetId="16">[47]Front_Page!$BB$236:$BS$247</definedName>
    <definedName name="RefDate" localSheetId="17">[47]Front_Page!$BB$236:$BS$247</definedName>
    <definedName name="RefDate">[48]Front_Page!$BB$236:$BS$247</definedName>
    <definedName name="Relat" localSheetId="26">#REF!</definedName>
    <definedName name="Relat" localSheetId="9">#REF!</definedName>
    <definedName name="Relat" localSheetId="16">#REF!</definedName>
    <definedName name="Relat" localSheetId="18">#REF!</definedName>
    <definedName name="Relat" localSheetId="21">#REF!</definedName>
    <definedName name="Relat" localSheetId="22">#REF!</definedName>
    <definedName name="Relat">#REF!</definedName>
    <definedName name="relatedparty">[17]enumeration!$D$2:$D$5</definedName>
    <definedName name="RELATION" localSheetId="4">'[49]HO (2)'!#REF!</definedName>
    <definedName name="RELATION" localSheetId="26">'[49]HO (2)'!#REF!</definedName>
    <definedName name="RELATION" localSheetId="16">'[49]HO (2)'!#REF!</definedName>
    <definedName name="RELATION" localSheetId="18">'[49]HO (2)'!#REF!</definedName>
    <definedName name="RELATION">'[49]HO (2)'!#REF!</definedName>
    <definedName name="relationtype">[17]enumeration!$E$2:$E$20</definedName>
    <definedName name="Report_Date" localSheetId="9">[47]Front_Page!$J$10</definedName>
    <definedName name="Report_Date" localSheetId="16">[47]Front_Page!$J$10</definedName>
    <definedName name="Report_Date" localSheetId="17">[47]Front_Page!$J$10</definedName>
    <definedName name="Report_Date">[48]Front_Page!$J$10</definedName>
    <definedName name="right" localSheetId="26">#REF!</definedName>
    <definedName name="right" localSheetId="9">#REF!</definedName>
    <definedName name="right" localSheetId="16">#REF!</definedName>
    <definedName name="right" localSheetId="18">#REF!</definedName>
    <definedName name="right" localSheetId="21">#REF!</definedName>
    <definedName name="right" localSheetId="22">#REF!</definedName>
    <definedName name="right">#REF!</definedName>
    <definedName name="rindex" localSheetId="26">#REF!</definedName>
    <definedName name="rindex" localSheetId="9">#REF!</definedName>
    <definedName name="rindex" localSheetId="16">#REF!</definedName>
    <definedName name="rindex" localSheetId="21">#REF!</definedName>
    <definedName name="rindex" localSheetId="22">#REF!</definedName>
    <definedName name="rindex">#REF!</definedName>
    <definedName name="rngErrorSort">[26]ErrCheck!$A$4</definedName>
    <definedName name="rngLastSave">[26]Main!$G$19</definedName>
    <definedName name="rngLastSent">[26]Main!$G$18</definedName>
    <definedName name="rngLastUpdate">[26]Links!$D$2</definedName>
    <definedName name="rngNeedsUpdate">[26]Links!$E$2</definedName>
    <definedName name="rngQuestChecked">[26]ErrCheck!$A$3</definedName>
    <definedName name="Rows_Table" localSheetId="26">#REF!</definedName>
    <definedName name="Rows_Table" localSheetId="9">#REF!</definedName>
    <definedName name="Rows_Table" localSheetId="16">#REF!</definedName>
    <definedName name="Rows_Table" localSheetId="18">#REF!</definedName>
    <definedName name="Rows_Table" localSheetId="21">#REF!</definedName>
    <definedName name="Rows_Table" localSheetId="22">#REF!</definedName>
    <definedName name="Rows_Table">#REF!</definedName>
    <definedName name="RTL" localSheetId="26">#REF!</definedName>
    <definedName name="RTL" localSheetId="9">#REF!</definedName>
    <definedName name="RTL" localSheetId="16">#REF!</definedName>
    <definedName name="RTL" localSheetId="21">#REF!</definedName>
    <definedName name="RTL" localSheetId="22">#REF!</definedName>
    <definedName name="RTL">#REF!</definedName>
    <definedName name="SA_Tab" localSheetId="26">#REF!</definedName>
    <definedName name="SA_Tab" localSheetId="9">#REF!</definedName>
    <definedName name="SA_Tab" localSheetId="16">#REF!</definedName>
    <definedName name="SA_Tab" localSheetId="21">#REF!</definedName>
    <definedName name="SA_Tab" localSheetId="22">#REF!</definedName>
    <definedName name="SA_Tab">#REF!</definedName>
    <definedName name="sds_gdp_exp_lari" localSheetId="21">#REF!</definedName>
    <definedName name="sds_gdp_exp_lari" localSheetId="22">#REF!</definedName>
    <definedName name="sds_gdp_exp_lari">#REF!</definedName>
    <definedName name="sds_gdp_origin" localSheetId="21">#REF!</definedName>
    <definedName name="sds_gdp_origin" localSheetId="22">#REF!</definedName>
    <definedName name="sds_gdp_origin">#REF!</definedName>
    <definedName name="sds_gpd_exp_gdp" localSheetId="21">#REF!</definedName>
    <definedName name="sds_gpd_exp_gdp" localSheetId="22">#REF!</definedName>
    <definedName name="sds_gpd_exp_gdp">#REF!</definedName>
    <definedName name="SEC_A_FIM160">[6]FIM16!$J$1</definedName>
    <definedName name="SEC_B_FIM16">[6]FIM16!$J$38</definedName>
    <definedName name="SEC_C_FIM16">[6]FIM16!$J$290</definedName>
    <definedName name="sencount" hidden="1">2</definedName>
    <definedName name="SEPT">[50]SEPT.!$A$1:$I$174</definedName>
    <definedName name="SHELL" localSheetId="26">#REF!</definedName>
    <definedName name="SHELL" localSheetId="9">#REF!</definedName>
    <definedName name="SHELL" localSheetId="16">#REF!</definedName>
    <definedName name="SHELL" localSheetId="18">#REF!</definedName>
    <definedName name="SHELL" localSheetId="21">#REF!</definedName>
    <definedName name="SHELL" localSheetId="22">#REF!</definedName>
    <definedName name="SHELL">#REF!</definedName>
    <definedName name="SoFP.Data" localSheetId="9">[47]SoFP.dbase!$A$3:$AL$144</definedName>
    <definedName name="SoFP.Data" localSheetId="16">[47]SoFP.dbase!$A$3:$AL$144</definedName>
    <definedName name="SoFP.Data" localSheetId="17">[47]SoFP.dbase!$A$3:$AL$144</definedName>
    <definedName name="SoFP.Data">[48]SoFP.dbase!$A$3:$AL$144</definedName>
    <definedName name="spot">[12]Spot!$A:$IV</definedName>
    <definedName name="sr1page1" localSheetId="26">#REF!</definedName>
    <definedName name="sr1page1" localSheetId="16">#REF!</definedName>
    <definedName name="sr1page1" localSheetId="18">#REF!</definedName>
    <definedName name="sr1page1" localSheetId="21">#REF!</definedName>
    <definedName name="sr1page1" localSheetId="22">#REF!</definedName>
    <definedName name="sr1page1">#REF!</definedName>
    <definedName name="sr1page2" localSheetId="26">#REF!</definedName>
    <definedName name="sr1page2" localSheetId="16">#REF!</definedName>
    <definedName name="sr1page2" localSheetId="21">#REF!</definedName>
    <definedName name="sr1page2" localSheetId="22">#REF!</definedName>
    <definedName name="sr1page2">#REF!</definedName>
    <definedName name="sr3memo" localSheetId="26">#REF!</definedName>
    <definedName name="sr3memo" localSheetId="16">#REF!</definedName>
    <definedName name="sr3memo" localSheetId="21">#REF!</definedName>
    <definedName name="sr3memo" localSheetId="22">#REF!</definedName>
    <definedName name="sr3memo">#REF!</definedName>
    <definedName name="sr3page1" localSheetId="21">#REF!</definedName>
    <definedName name="sr3page1" localSheetId="22">#REF!</definedName>
    <definedName name="sr3page1">#REF!</definedName>
    <definedName name="sr3page2" localSheetId="21">#REF!</definedName>
    <definedName name="sr3page2" localSheetId="22">#REF!</definedName>
    <definedName name="sr3page2">#REF!</definedName>
    <definedName name="sr3page3" localSheetId="21">#REF!</definedName>
    <definedName name="sr3page3" localSheetId="22">#REF!</definedName>
    <definedName name="sr3page3">#REF!</definedName>
    <definedName name="sr6page1" localSheetId="21">#REF!</definedName>
    <definedName name="sr6page1" localSheetId="22">#REF!</definedName>
    <definedName name="sr6page1">#REF!</definedName>
    <definedName name="sr6page2" localSheetId="21">#REF!</definedName>
    <definedName name="sr6page2" localSheetId="22">#REF!</definedName>
    <definedName name="sr6page2">#REF!</definedName>
    <definedName name="sr6page3" localSheetId="21">#REF!</definedName>
    <definedName name="sr6page3" localSheetId="22">#REF!</definedName>
    <definedName name="sr6page3">#REF!</definedName>
    <definedName name="sssst" localSheetId="17">[51]namelist!$C$2:$C$3</definedName>
    <definedName name="sssst">[52]namelist!$C$2:$C$3</definedName>
    <definedName name="sst" localSheetId="17">[51]namelist!$C$2:$C$3</definedName>
    <definedName name="sst">[52]namelist!$C$2:$C$3</definedName>
    <definedName name="ST" localSheetId="17">[51]namelist!$C$2:$C$3</definedName>
    <definedName name="ST">[52]namelist!$C$2:$C$3</definedName>
    <definedName name="START" localSheetId="4">#REF!</definedName>
    <definedName name="START" localSheetId="21">#REF!</definedName>
    <definedName name="START" localSheetId="22">#REF!</definedName>
    <definedName name="START">#REF!</definedName>
    <definedName name="Start_1" localSheetId="21">#REF!</definedName>
    <definedName name="Start_1" localSheetId="22">#REF!</definedName>
    <definedName name="Start_1">#REF!</definedName>
    <definedName name="Start_10" localSheetId="21">#REF!</definedName>
    <definedName name="Start_10" localSheetId="22">#REF!</definedName>
    <definedName name="Start_10">#REF!</definedName>
    <definedName name="Start_11" localSheetId="21">#REF!</definedName>
    <definedName name="Start_11" localSheetId="22">#REF!</definedName>
    <definedName name="Start_11">#REF!</definedName>
    <definedName name="Start_12" localSheetId="21">#REF!</definedName>
    <definedName name="Start_12" localSheetId="22">#REF!</definedName>
    <definedName name="Start_12">#REF!</definedName>
    <definedName name="Start_13" localSheetId="21">#REF!</definedName>
    <definedName name="Start_13" localSheetId="22">#REF!</definedName>
    <definedName name="Start_13">#REF!</definedName>
    <definedName name="Start_14" localSheetId="21">#REF!</definedName>
    <definedName name="Start_14" localSheetId="22">#REF!</definedName>
    <definedName name="Start_14">#REF!</definedName>
    <definedName name="Start_15" localSheetId="19">#REF!</definedName>
    <definedName name="Start_15" localSheetId="21">#REF!</definedName>
    <definedName name="Start_15" localSheetId="22">#REF!</definedName>
    <definedName name="Start_15">#REF!</definedName>
    <definedName name="Start_16" localSheetId="21">#REF!</definedName>
    <definedName name="Start_16" localSheetId="22">#REF!</definedName>
    <definedName name="Start_16">#REF!</definedName>
    <definedName name="Start_17" localSheetId="21">#REF!</definedName>
    <definedName name="Start_17" localSheetId="22">#REF!</definedName>
    <definedName name="Start_17">#REF!</definedName>
    <definedName name="Start_18" localSheetId="21">#REF!</definedName>
    <definedName name="Start_18" localSheetId="22">#REF!</definedName>
    <definedName name="Start_18">#REF!</definedName>
    <definedName name="Start_19" localSheetId="21">#REF!</definedName>
    <definedName name="Start_19" localSheetId="22">#REF!</definedName>
    <definedName name="Start_19">#REF!</definedName>
    <definedName name="Start_21" localSheetId="21">#REF!</definedName>
    <definedName name="Start_21" localSheetId="22">#REF!</definedName>
    <definedName name="Start_21">#REF!</definedName>
    <definedName name="Start_22" localSheetId="19">#REF!</definedName>
    <definedName name="Start_22" localSheetId="21">#REF!</definedName>
    <definedName name="Start_22" localSheetId="22">#REF!</definedName>
    <definedName name="Start_22">#REF!</definedName>
    <definedName name="Start_25" localSheetId="19">#REF!</definedName>
    <definedName name="Start_25" localSheetId="21">#REF!</definedName>
    <definedName name="Start_25" localSheetId="22">#REF!</definedName>
    <definedName name="Start_25">#REF!</definedName>
    <definedName name="Start_26" localSheetId="21">#REF!</definedName>
    <definedName name="Start_26" localSheetId="22">#REF!</definedName>
    <definedName name="Start_26">#REF!</definedName>
    <definedName name="Start_27" localSheetId="21">#REF!</definedName>
    <definedName name="Start_27" localSheetId="22">#REF!</definedName>
    <definedName name="Start_27">#REF!</definedName>
    <definedName name="Start_28" localSheetId="21">#REF!</definedName>
    <definedName name="Start_28" localSheetId="22">#REF!</definedName>
    <definedName name="Start_28">#REF!</definedName>
    <definedName name="Start_29" localSheetId="21">#REF!</definedName>
    <definedName name="Start_29" localSheetId="22">#REF!</definedName>
    <definedName name="Start_29">#REF!</definedName>
    <definedName name="Start_3" localSheetId="21">#REF!</definedName>
    <definedName name="Start_3" localSheetId="22">#REF!</definedName>
    <definedName name="Start_3">#REF!</definedName>
    <definedName name="Start_30" localSheetId="21">#REF!</definedName>
    <definedName name="Start_30" localSheetId="22">#REF!</definedName>
    <definedName name="Start_30">#REF!</definedName>
    <definedName name="Start_31" localSheetId="21">#REF!</definedName>
    <definedName name="Start_31" localSheetId="22">#REF!</definedName>
    <definedName name="Start_31">#REF!</definedName>
    <definedName name="Start_32" localSheetId="21">#REF!</definedName>
    <definedName name="Start_32" localSheetId="22">#REF!</definedName>
    <definedName name="Start_32">#REF!</definedName>
    <definedName name="Start_33" localSheetId="21">#REF!</definedName>
    <definedName name="Start_33" localSheetId="22">#REF!</definedName>
    <definedName name="Start_33">#REF!</definedName>
    <definedName name="Start_34" localSheetId="21">#REF!</definedName>
    <definedName name="Start_34" localSheetId="22">#REF!</definedName>
    <definedName name="Start_34">#REF!</definedName>
    <definedName name="Start_37" localSheetId="19">#REF!</definedName>
    <definedName name="Start_37" localSheetId="21">#REF!</definedName>
    <definedName name="Start_37" localSheetId="22">#REF!</definedName>
    <definedName name="Start_37">#REF!</definedName>
    <definedName name="Start_38" localSheetId="19">#REF!</definedName>
    <definedName name="Start_38" localSheetId="21">#REF!</definedName>
    <definedName name="Start_38" localSheetId="22">#REF!</definedName>
    <definedName name="Start_38">#REF!</definedName>
    <definedName name="Start_39" localSheetId="19">#REF!</definedName>
    <definedName name="Start_39" localSheetId="21">#REF!</definedName>
    <definedName name="Start_39" localSheetId="22">#REF!</definedName>
    <definedName name="Start_39">#REF!</definedName>
    <definedName name="Start_4" localSheetId="21">#REF!</definedName>
    <definedName name="Start_4" localSheetId="22">#REF!</definedName>
    <definedName name="Start_4">#REF!</definedName>
    <definedName name="Start_40" localSheetId="19">#REF!</definedName>
    <definedName name="Start_40" localSheetId="21">#REF!</definedName>
    <definedName name="Start_40" localSheetId="22">#REF!</definedName>
    <definedName name="Start_40">#REF!</definedName>
    <definedName name="Start_41" localSheetId="19">#REF!</definedName>
    <definedName name="Start_41" localSheetId="21">#REF!</definedName>
    <definedName name="Start_41" localSheetId="22">#REF!</definedName>
    <definedName name="Start_41">#REF!</definedName>
    <definedName name="Start_42" localSheetId="9">'[53]29'!$A$1</definedName>
    <definedName name="Start_42" localSheetId="16">'[53]29'!$A$1</definedName>
    <definedName name="Start_42" localSheetId="17">'[53]29'!$A$1</definedName>
    <definedName name="Start_42">'[54]29'!$A$1</definedName>
    <definedName name="Start_43" localSheetId="9">'[53]30'!$A$1</definedName>
    <definedName name="Start_43" localSheetId="16">'[53]30'!$A$1</definedName>
    <definedName name="Start_43" localSheetId="17">'[53]30'!$A$1</definedName>
    <definedName name="Start_43">'[54]30'!$A$1</definedName>
    <definedName name="Start_44" localSheetId="26">#REF!</definedName>
    <definedName name="Start_44" localSheetId="9">#REF!</definedName>
    <definedName name="Start_44" localSheetId="16">#REF!</definedName>
    <definedName name="Start_44" localSheetId="19">#REF!</definedName>
    <definedName name="Start_44" localSheetId="21">#REF!</definedName>
    <definedName name="Start_44" localSheetId="22">#REF!</definedName>
    <definedName name="Start_44">#REF!</definedName>
    <definedName name="Start_45" localSheetId="9">'[53]32'!$A$1</definedName>
    <definedName name="Start_45" localSheetId="16">'[53]32'!$A$1</definedName>
    <definedName name="Start_45" localSheetId="17">'[53]32'!$A$1</definedName>
    <definedName name="Start_45">'[54]32'!$A$1</definedName>
    <definedName name="Start_46" localSheetId="9">'[53]33'!$A$1</definedName>
    <definedName name="Start_46" localSheetId="16">'[53]33'!$A$1</definedName>
    <definedName name="Start_46" localSheetId="17">'[53]33'!$A$1</definedName>
    <definedName name="Start_46">'[54]33'!$A$1</definedName>
    <definedName name="Start_47" localSheetId="9">'[53]34'!$A$1</definedName>
    <definedName name="Start_47" localSheetId="16">'[53]34'!$A$1</definedName>
    <definedName name="Start_47" localSheetId="17">'[53]34'!$A$1</definedName>
    <definedName name="Start_47">'[54]34'!$A$1</definedName>
    <definedName name="Start_48" localSheetId="9">'[53]35'!$A$1</definedName>
    <definedName name="Start_48" localSheetId="16">'[53]35'!$A$1</definedName>
    <definedName name="Start_48" localSheetId="17">'[53]35'!$A$1</definedName>
    <definedName name="Start_48">'[54]35'!$A$1</definedName>
    <definedName name="Start_49" localSheetId="26">#REF!</definedName>
    <definedName name="Start_49" localSheetId="9">#REF!</definedName>
    <definedName name="Start_49" localSheetId="16">#REF!</definedName>
    <definedName name="Start_49" localSheetId="19">#REF!</definedName>
    <definedName name="Start_49" localSheetId="21">#REF!</definedName>
    <definedName name="Start_49" localSheetId="22">#REF!</definedName>
    <definedName name="Start_49">#REF!</definedName>
    <definedName name="Start_5" localSheetId="26">#REF!</definedName>
    <definedName name="Start_5" localSheetId="9">#REF!</definedName>
    <definedName name="Start_5" localSheetId="16">#REF!</definedName>
    <definedName name="Start_5" localSheetId="21">#REF!</definedName>
    <definedName name="Start_5" localSheetId="22">#REF!</definedName>
    <definedName name="Start_5">#REF!</definedName>
    <definedName name="Start_50" localSheetId="9">'[53]37'!$A$1</definedName>
    <definedName name="Start_50" localSheetId="16">'[53]37'!$A$1</definedName>
    <definedName name="Start_50" localSheetId="17">'[53]37'!$A$1</definedName>
    <definedName name="Start_50">'[54]37'!$A$1</definedName>
    <definedName name="Start_51" localSheetId="9">'[53]38'!$A$1</definedName>
    <definedName name="Start_51" localSheetId="16">'[53]38'!$A$1</definedName>
    <definedName name="Start_51" localSheetId="17">'[53]38'!$A$1</definedName>
    <definedName name="Start_51">'[54]38'!$A$1</definedName>
    <definedName name="Start_52" localSheetId="9">'[53]39'!$A$1</definedName>
    <definedName name="Start_52" localSheetId="16">'[53]39'!$A$1</definedName>
    <definedName name="Start_52" localSheetId="17">'[53]39'!$A$1</definedName>
    <definedName name="Start_52">'[54]39'!$A$1</definedName>
    <definedName name="Start_53" localSheetId="9">'[53]40'!$A$1</definedName>
    <definedName name="Start_53" localSheetId="16">'[53]40'!$A$1</definedName>
    <definedName name="Start_53" localSheetId="17">'[53]40'!$A$1</definedName>
    <definedName name="Start_53">'[54]40'!$A$1</definedName>
    <definedName name="Start_54" localSheetId="9">'[53]41'!$A$1</definedName>
    <definedName name="Start_54" localSheetId="16">'[53]41'!$A$1</definedName>
    <definedName name="Start_54" localSheetId="17">'[53]41'!$A$1</definedName>
    <definedName name="Start_54">'[54]41'!$A$1</definedName>
    <definedName name="Start_55" localSheetId="9">'[53]42'!$A$1</definedName>
    <definedName name="Start_55" localSheetId="16">'[53]42'!$A$1</definedName>
    <definedName name="Start_55" localSheetId="17">'[53]42'!$A$1</definedName>
    <definedName name="Start_55">'[54]42'!$A$1</definedName>
    <definedName name="Start_56" localSheetId="9">'[53]DROP DOWN CREDIT RISK'!$A$1</definedName>
    <definedName name="Start_56" localSheetId="16">'[53]DROP DOWN CREDIT RISK'!$A$1</definedName>
    <definedName name="Start_56" localSheetId="17">'[53]DROP DOWN CREDIT RISK'!$A$1</definedName>
    <definedName name="Start_56">'[54]DROP DOWN CREDIT RISK'!$A$1</definedName>
    <definedName name="Start_6" localSheetId="26">#REF!</definedName>
    <definedName name="Start_6" localSheetId="9">#REF!</definedName>
    <definedName name="Start_6" localSheetId="16">#REF!</definedName>
    <definedName name="Start_6" localSheetId="18">#REF!</definedName>
    <definedName name="Start_6" localSheetId="21">#REF!</definedName>
    <definedName name="Start_6" localSheetId="22">#REF!</definedName>
    <definedName name="Start_6">#REF!</definedName>
    <definedName name="Start_61" localSheetId="26">#REF!</definedName>
    <definedName name="Start_61" localSheetId="9">#REF!</definedName>
    <definedName name="Start_61" localSheetId="16">#REF!</definedName>
    <definedName name="Start_61" localSheetId="21">#REF!</definedName>
    <definedName name="Start_61" localSheetId="22">#REF!</definedName>
    <definedName name="Start_61">#REF!</definedName>
    <definedName name="Start_62" localSheetId="26">#REF!</definedName>
    <definedName name="Start_62" localSheetId="9">#REF!</definedName>
    <definedName name="Start_62" localSheetId="19">#REF!</definedName>
    <definedName name="Start_62" localSheetId="21">#REF!</definedName>
    <definedName name="Start_62" localSheetId="22">#REF!</definedName>
    <definedName name="Start_62">#REF!</definedName>
    <definedName name="Start_63" localSheetId="21">#REF!</definedName>
    <definedName name="Start_63" localSheetId="22">#REF!</definedName>
    <definedName name="Start_63">#REF!</definedName>
    <definedName name="Start_65" localSheetId="19">#REF!</definedName>
    <definedName name="Start_65" localSheetId="21">#REF!</definedName>
    <definedName name="Start_65" localSheetId="22">#REF!</definedName>
    <definedName name="Start_65">#REF!</definedName>
    <definedName name="Start_66" localSheetId="21">#REF!</definedName>
    <definedName name="Start_66" localSheetId="22">#REF!</definedName>
    <definedName name="Start_66">#REF!</definedName>
    <definedName name="Start_67" localSheetId="21">#REF!</definedName>
    <definedName name="Start_67" localSheetId="22">#REF!</definedName>
    <definedName name="Start_67">#REF!</definedName>
    <definedName name="Start_68" localSheetId="21">#REF!</definedName>
    <definedName name="Start_68" localSheetId="22">#REF!</definedName>
    <definedName name="Start_68">#REF!</definedName>
    <definedName name="Start_69" localSheetId="21">#REF!</definedName>
    <definedName name="Start_69" localSheetId="22">#REF!</definedName>
    <definedName name="Start_69">#REF!</definedName>
    <definedName name="Start_7" localSheetId="21">#REF!</definedName>
    <definedName name="Start_7" localSheetId="22">#REF!</definedName>
    <definedName name="Start_7">#REF!</definedName>
    <definedName name="Start_70" localSheetId="21">#REF!</definedName>
    <definedName name="Start_70" localSheetId="22">#REF!</definedName>
    <definedName name="Start_70">#REF!</definedName>
    <definedName name="Start_71" localSheetId="21">#REF!</definedName>
    <definedName name="Start_71" localSheetId="22">#REF!</definedName>
    <definedName name="Start_71">#REF!</definedName>
    <definedName name="Start_72" localSheetId="21">#REF!</definedName>
    <definedName name="Start_72" localSheetId="22">#REF!</definedName>
    <definedName name="Start_72">#REF!</definedName>
    <definedName name="Start_73" localSheetId="21">#REF!</definedName>
    <definedName name="Start_73" localSheetId="22">#REF!</definedName>
    <definedName name="Start_73">#REF!</definedName>
    <definedName name="Start_74" localSheetId="21">#REF!</definedName>
    <definedName name="Start_74" localSheetId="22">#REF!</definedName>
    <definedName name="Start_74">#REF!</definedName>
    <definedName name="Start_77" localSheetId="21">#REF!</definedName>
    <definedName name="Start_77" localSheetId="22">#REF!</definedName>
    <definedName name="Start_77">#REF!</definedName>
    <definedName name="Start_78" localSheetId="21">#REF!</definedName>
    <definedName name="Start_78" localSheetId="22">#REF!</definedName>
    <definedName name="Start_78">#REF!</definedName>
    <definedName name="Start_79" localSheetId="21">#REF!</definedName>
    <definedName name="Start_79" localSheetId="22">#REF!</definedName>
    <definedName name="Start_79">#REF!</definedName>
    <definedName name="Start_8" localSheetId="19">#REF!</definedName>
    <definedName name="Start_8" localSheetId="21">#REF!</definedName>
    <definedName name="Start_8" localSheetId="22">#REF!</definedName>
    <definedName name="Start_8">#REF!</definedName>
    <definedName name="Start_80" localSheetId="21">#REF!</definedName>
    <definedName name="Start_80" localSheetId="22">#REF!</definedName>
    <definedName name="Start_80">#REF!</definedName>
    <definedName name="Start_81" localSheetId="21">#REF!</definedName>
    <definedName name="Start_81" localSheetId="22">#REF!</definedName>
    <definedName name="Start_81">#REF!</definedName>
    <definedName name="Start_84" localSheetId="21">#REF!</definedName>
    <definedName name="Start_84" localSheetId="22">#REF!</definedName>
    <definedName name="Start_84">#REF!</definedName>
    <definedName name="Start_9" localSheetId="21">#REF!</definedName>
    <definedName name="Start_9" localSheetId="22">#REF!</definedName>
    <definedName name="Start_9">#REF!</definedName>
    <definedName name="status1">#REF!</definedName>
    <definedName name="status2">#REF!</definedName>
    <definedName name="STATUS3">[39]namelist!$C$2:$C$3</definedName>
    <definedName name="STFQTAB" localSheetId="4">#REF!</definedName>
    <definedName name="STFQTAB" localSheetId="21">#REF!</definedName>
    <definedName name="STFQTAB" localSheetId="22">#REF!</definedName>
    <definedName name="STFQTAB">#REF!</definedName>
    <definedName name="STL" localSheetId="21">#REF!</definedName>
    <definedName name="STL" localSheetId="22">#REF!</definedName>
    <definedName name="STL">#REF!</definedName>
    <definedName name="STOP" localSheetId="21">#REF!</definedName>
    <definedName name="STOP" localSheetId="22">#REF!</definedName>
    <definedName name="STOP">#REF!</definedName>
    <definedName name="SUBSIDIARIES" localSheetId="21">#REF!</definedName>
    <definedName name="SUBSIDIARIES" localSheetId="22">#REF!</definedName>
    <definedName name="SUBSIDIARIES">#REF!</definedName>
    <definedName name="SUM">[2]BoP!$E$313:$BE$365</definedName>
    <definedName name="SumXiVi" localSheetId="26">#REF!</definedName>
    <definedName name="SumXiVi" localSheetId="9">#REF!</definedName>
    <definedName name="SumXiVi" localSheetId="16">#REF!</definedName>
    <definedName name="SumXiVi" localSheetId="18">#REF!</definedName>
    <definedName name="SumXiVi" localSheetId="21">#REF!</definedName>
    <definedName name="SumXiVi" localSheetId="22">#REF!</definedName>
    <definedName name="SumXiVi">#REF!</definedName>
    <definedName name="susp" localSheetId="26">#REF!</definedName>
    <definedName name="susp" localSheetId="9">#REF!</definedName>
    <definedName name="susp" localSheetId="16">#REF!</definedName>
    <definedName name="susp" localSheetId="19">#REF!</definedName>
    <definedName name="susp" localSheetId="21">#REF!</definedName>
    <definedName name="susp" localSheetId="22">#REF!</definedName>
    <definedName name="susp">#REF!</definedName>
    <definedName name="Tab25a" localSheetId="26">#REF!</definedName>
    <definedName name="Tab25a" localSheetId="9">#REF!</definedName>
    <definedName name="Tab25a" localSheetId="21">#REF!</definedName>
    <definedName name="Tab25a" localSheetId="22">#REF!</definedName>
    <definedName name="Tab25a">#REF!</definedName>
    <definedName name="Tab25b" localSheetId="21">#REF!</definedName>
    <definedName name="Tab25b" localSheetId="22">#REF!</definedName>
    <definedName name="Tab25b">#REF!</definedName>
    <definedName name="Table__47">[55]RED47!$A$1:$I$53</definedName>
    <definedName name="Table_2._Country_X___Public_Sector_Financing_1" localSheetId="26">#REF!</definedName>
    <definedName name="Table_2._Country_X___Public_Sector_Financing_1" localSheetId="9">#REF!</definedName>
    <definedName name="Table_2._Country_X___Public_Sector_Financing_1" localSheetId="16">#REF!</definedName>
    <definedName name="Table_2._Country_X___Public_Sector_Financing_1" localSheetId="18">#REF!</definedName>
    <definedName name="Table_2._Country_X___Public_Sector_Financing_1" localSheetId="21">#REF!</definedName>
    <definedName name="Table_2._Country_X___Public_Sector_Financing_1" localSheetId="22">#REF!</definedName>
    <definedName name="Table_2._Country_X___Public_Sector_Financing_1">#REF!</definedName>
    <definedName name="Table_Template" localSheetId="26">#REF!</definedName>
    <definedName name="Table_Template" localSheetId="9">#REF!</definedName>
    <definedName name="Table_Template" localSheetId="16">#REF!</definedName>
    <definedName name="Table_Template" localSheetId="21">#REF!</definedName>
    <definedName name="Table_Template" localSheetId="22">#REF!</definedName>
    <definedName name="Table_Template">#REF!</definedName>
    <definedName name="Table1" localSheetId="26">#REF!</definedName>
    <definedName name="Table1" localSheetId="9">#REF!</definedName>
    <definedName name="Table1" localSheetId="16">#REF!</definedName>
    <definedName name="Table1" localSheetId="21">#REF!</definedName>
    <definedName name="Table1" localSheetId="22">#REF!</definedName>
    <definedName name="Table1">#REF!</definedName>
    <definedName name="Table2" localSheetId="21">#REF!</definedName>
    <definedName name="Table2" localSheetId="22">#REF!</definedName>
    <definedName name="Table2">#REF!</definedName>
    <definedName name="TableA" localSheetId="21">#REF!</definedName>
    <definedName name="TableA" localSheetId="22">#REF!</definedName>
    <definedName name="TableA">#REF!</definedName>
    <definedName name="TableB1" localSheetId="21">#REF!</definedName>
    <definedName name="TableB1" localSheetId="22">#REF!</definedName>
    <definedName name="TableB1">#REF!</definedName>
    <definedName name="TableB2" localSheetId="21">#REF!</definedName>
    <definedName name="TableB2" localSheetId="22">#REF!</definedName>
    <definedName name="TableB2">#REF!</definedName>
    <definedName name="TableB3" localSheetId="21">#REF!</definedName>
    <definedName name="TableB3" localSheetId="22">#REF!</definedName>
    <definedName name="TableB3">#REF!</definedName>
    <definedName name="TableC1" localSheetId="21">#REF!</definedName>
    <definedName name="TableC1" localSheetId="22">#REF!</definedName>
    <definedName name="TableC1">#REF!</definedName>
    <definedName name="TableC2" localSheetId="21">#REF!</definedName>
    <definedName name="TableC2" localSheetId="22">#REF!</definedName>
    <definedName name="TableC2">#REF!</definedName>
    <definedName name="TableC3" localSheetId="21">#REF!</definedName>
    <definedName name="TableC3" localSheetId="22">#REF!</definedName>
    <definedName name="TableC3">#REF!</definedName>
    <definedName name="TableName">"Dummy"</definedName>
    <definedName name="Tatus" localSheetId="17">[56]namelist!$C$2:$C$3</definedName>
    <definedName name="Tatus">[57]namelist!$C$2:$C$3</definedName>
    <definedName name="tblChecks">[26]ErrCheck!$A$3:$E$5</definedName>
    <definedName name="tblLinks">[26]Links!$A$4:$F$33</definedName>
    <definedName name="Template_Table" localSheetId="26">#REF!</definedName>
    <definedName name="Template_Table" localSheetId="9">#REF!</definedName>
    <definedName name="Template_Table" localSheetId="16">#REF!</definedName>
    <definedName name="Template_Table" localSheetId="18">#REF!</definedName>
    <definedName name="Template_Table" localSheetId="21">#REF!</definedName>
    <definedName name="Template_Table" localSheetId="22">#REF!</definedName>
    <definedName name="Template_Table">#REF!</definedName>
    <definedName name="TextRefCopyRangeCount" hidden="1">20</definedName>
    <definedName name="tier" localSheetId="9">[58]nameList!$A$3:$A$5</definedName>
    <definedName name="tier" localSheetId="16">[58]nameList!$A$3:$A$5</definedName>
    <definedName name="tier" localSheetId="17">[58]nameList!$A$3:$A$5</definedName>
    <definedName name="tier">[59]nameList!$A$3:$A$5</definedName>
    <definedName name="time" localSheetId="26">#REF!</definedName>
    <definedName name="time" localSheetId="9">#REF!</definedName>
    <definedName name="time" localSheetId="16">#REF!</definedName>
    <definedName name="time" localSheetId="19">#REF!</definedName>
    <definedName name="time" localSheetId="21">#REF!</definedName>
    <definedName name="time" localSheetId="22">#REF!</definedName>
    <definedName name="time">#REF!</definedName>
    <definedName name="title" localSheetId="26">#REF!</definedName>
    <definedName name="title" localSheetId="9">#REF!</definedName>
    <definedName name="title" localSheetId="16">#REF!</definedName>
    <definedName name="title" localSheetId="21">#REF!</definedName>
    <definedName name="title" localSheetId="22">#REF!</definedName>
    <definedName name="title">#REF!</definedName>
    <definedName name="TITLES" localSheetId="26">#REF!</definedName>
    <definedName name="TITLES" localSheetId="9">#REF!</definedName>
    <definedName name="TITLES" localSheetId="21">#REF!</definedName>
    <definedName name="TITLES" localSheetId="22">#REF!</definedName>
    <definedName name="TITLES">#REF!</definedName>
    <definedName name="TLX" localSheetId="21">#REF!</definedName>
    <definedName name="TLX" localSheetId="22">#REF!</definedName>
    <definedName name="TLX">#REF!</definedName>
    <definedName name="TM" localSheetId="21">#REF!</definedName>
    <definedName name="TM" localSheetId="22">#REF!</definedName>
    <definedName name="TM">#REF!</definedName>
    <definedName name="TM_D" localSheetId="21">#REF!</definedName>
    <definedName name="TM_D" localSheetId="22">#REF!</definedName>
    <definedName name="TM_D">#REF!</definedName>
    <definedName name="TM_DPCH" localSheetId="21">#REF!</definedName>
    <definedName name="TM_DPCH" localSheetId="22">#REF!</definedName>
    <definedName name="TM_DPCH">#REF!</definedName>
    <definedName name="TM_R" localSheetId="21">#REF!</definedName>
    <definedName name="TM_R" localSheetId="22">#REF!</definedName>
    <definedName name="TM_R">#REF!</definedName>
    <definedName name="TM_RPCH" localSheetId="21">#REF!</definedName>
    <definedName name="TM_RPCH" localSheetId="22">#REF!</definedName>
    <definedName name="TM_RPCH">#REF!</definedName>
    <definedName name="TMG" localSheetId="21">#REF!</definedName>
    <definedName name="TMG" localSheetId="22">#REF!</definedName>
    <definedName name="TMG">#REF!</definedName>
    <definedName name="TMG_D">[15]Q5!$E$23:$AH$23</definedName>
    <definedName name="TMG_DPCH" localSheetId="26">#REF!</definedName>
    <definedName name="TMG_DPCH" localSheetId="9">#REF!</definedName>
    <definedName name="TMG_DPCH" localSheetId="16">#REF!</definedName>
    <definedName name="TMG_DPCH" localSheetId="18">#REF!</definedName>
    <definedName name="TMG_DPCH" localSheetId="21">#REF!</definedName>
    <definedName name="TMG_DPCH" localSheetId="22">#REF!</definedName>
    <definedName name="TMG_DPCH">#REF!</definedName>
    <definedName name="TMG_R" localSheetId="26">#REF!</definedName>
    <definedName name="TMG_R" localSheetId="9">#REF!</definedName>
    <definedName name="TMG_R" localSheetId="16">#REF!</definedName>
    <definedName name="TMG_R" localSheetId="21">#REF!</definedName>
    <definedName name="TMG_R" localSheetId="22">#REF!</definedName>
    <definedName name="TMG_R">#REF!</definedName>
    <definedName name="TMG_RPCH" localSheetId="26">#REF!</definedName>
    <definedName name="TMG_RPCH" localSheetId="9">#REF!</definedName>
    <definedName name="TMG_RPCH" localSheetId="16">#REF!</definedName>
    <definedName name="TMG_RPCH" localSheetId="21">#REF!</definedName>
    <definedName name="TMG_RPCH" localSheetId="22">#REF!</definedName>
    <definedName name="TMG_RPCH">#REF!</definedName>
    <definedName name="TMGO">#N/A</definedName>
    <definedName name="TMGO_D" localSheetId="26">#REF!</definedName>
    <definedName name="TMGO_D" localSheetId="16">#REF!</definedName>
    <definedName name="TMGO_D" localSheetId="18">#REF!</definedName>
    <definedName name="TMGO_D" localSheetId="21">#REF!</definedName>
    <definedName name="TMGO_D" localSheetId="22">#REF!</definedName>
    <definedName name="TMGO_D">#REF!</definedName>
    <definedName name="TMGO_DPCH" localSheetId="26">#REF!</definedName>
    <definedName name="TMGO_DPCH" localSheetId="16">#REF!</definedName>
    <definedName name="TMGO_DPCH" localSheetId="21">#REF!</definedName>
    <definedName name="TMGO_DPCH" localSheetId="22">#REF!</definedName>
    <definedName name="TMGO_DPCH">#REF!</definedName>
    <definedName name="TMGO_R" localSheetId="26">#REF!</definedName>
    <definedName name="TMGO_R" localSheetId="16">#REF!</definedName>
    <definedName name="TMGO_R" localSheetId="21">#REF!</definedName>
    <definedName name="TMGO_R" localSheetId="22">#REF!</definedName>
    <definedName name="TMGO_R">#REF!</definedName>
    <definedName name="TMGO_RPCH" localSheetId="21">#REF!</definedName>
    <definedName name="TMGO_RPCH" localSheetId="22">#REF!</definedName>
    <definedName name="TMGO_RPCH">#REF!</definedName>
    <definedName name="TMGXO" localSheetId="21">#REF!</definedName>
    <definedName name="TMGXO" localSheetId="22">#REF!</definedName>
    <definedName name="TMGXO">#REF!</definedName>
    <definedName name="TMGXO_D" localSheetId="21">#REF!</definedName>
    <definedName name="TMGXO_D" localSheetId="22">#REF!</definedName>
    <definedName name="TMGXO_D">#REF!</definedName>
    <definedName name="TMGXO_DPCH" localSheetId="21">#REF!</definedName>
    <definedName name="TMGXO_DPCH" localSheetId="22">#REF!</definedName>
    <definedName name="TMGXO_DPCH">#REF!</definedName>
    <definedName name="TMGXO_R" localSheetId="21">#REF!</definedName>
    <definedName name="TMGXO_R" localSheetId="22">#REF!</definedName>
    <definedName name="TMGXO_R">#REF!</definedName>
    <definedName name="TMGXO_RPCH" localSheetId="21">#REF!</definedName>
    <definedName name="TMGXO_RPCH" localSheetId="22">#REF!</definedName>
    <definedName name="TMGXO_RPCH">#REF!</definedName>
    <definedName name="TMS" localSheetId="21">#REF!</definedName>
    <definedName name="TMS" localSheetId="22">#REF!</definedName>
    <definedName name="TMS">#REF!</definedName>
    <definedName name="TOC" localSheetId="21">#REF!</definedName>
    <definedName name="TOC" localSheetId="22">#REF!</definedName>
    <definedName name="TOC">#REF!</definedName>
    <definedName name="TODO">[60]BCC!$A$1:$N$821,[60]BCC!$A$822:$N$1624</definedName>
    <definedName name="Total_Cargo_Cost" localSheetId="26">#REF!</definedName>
    <definedName name="Total_Cargo_Cost" localSheetId="9">#REF!</definedName>
    <definedName name="Total_Cargo_Cost" localSheetId="16">#REF!</definedName>
    <definedName name="Total_Cargo_Cost" localSheetId="18">#REF!</definedName>
    <definedName name="Total_Cargo_Cost" localSheetId="21">#REF!</definedName>
    <definedName name="Total_Cargo_Cost" localSheetId="22">#REF!</definedName>
    <definedName name="Total_Cargo_Cost">#REF!</definedName>
    <definedName name="Total_Energy_Loaded" localSheetId="26">#REF!</definedName>
    <definedName name="Total_Energy_Loaded" localSheetId="9">#REF!</definedName>
    <definedName name="Total_Energy_Loaded" localSheetId="16">#REF!</definedName>
    <definedName name="Total_Energy_Loaded" localSheetId="21">#REF!</definedName>
    <definedName name="Total_Energy_Loaded" localSheetId="22">#REF!</definedName>
    <definedName name="Total_Energy_Loaded">#REF!</definedName>
    <definedName name="Trade" localSheetId="26">#REF!</definedName>
    <definedName name="Trade" localSheetId="16">#REF!</definedName>
    <definedName name="Trade" localSheetId="21">#REF!</definedName>
    <definedName name="Trade" localSheetId="22">#REF!</definedName>
    <definedName name="Trade">#REF!</definedName>
    <definedName name="TRADE3" localSheetId="26">[5]Trade!#REF!</definedName>
    <definedName name="TRADE3" localSheetId="16">[5]Trade!#REF!</definedName>
    <definedName name="TRADE3" localSheetId="21">[5]Trade!#REF!</definedName>
    <definedName name="TRADE3" localSheetId="22">[5]Trade!#REF!</definedName>
    <definedName name="TRADE3">[5]Trade!#REF!</definedName>
    <definedName name="TV" localSheetId="26">#REF!</definedName>
    <definedName name="TV" localSheetId="9">#REF!</definedName>
    <definedName name="TV" localSheetId="16">#REF!</definedName>
    <definedName name="TV" localSheetId="18">#REF!</definedName>
    <definedName name="TV" localSheetId="21">#REF!</definedName>
    <definedName name="TV" localSheetId="22">#REF!</definedName>
    <definedName name="TV">#REF!</definedName>
    <definedName name="TX" localSheetId="26">#REF!</definedName>
    <definedName name="TX" localSheetId="9">#REF!</definedName>
    <definedName name="TX" localSheetId="16">#REF!</definedName>
    <definedName name="TX" localSheetId="21">#REF!</definedName>
    <definedName name="TX" localSheetId="22">#REF!</definedName>
    <definedName name="TX">#REF!</definedName>
    <definedName name="TX_D" localSheetId="26">#REF!</definedName>
    <definedName name="TX_D" localSheetId="9">#REF!</definedName>
    <definedName name="TX_D" localSheetId="16">#REF!</definedName>
    <definedName name="TX_D" localSheetId="21">#REF!</definedName>
    <definedName name="TX_D" localSheetId="22">#REF!</definedName>
    <definedName name="TX_D">#REF!</definedName>
    <definedName name="TX_DPCH" localSheetId="21">#REF!</definedName>
    <definedName name="TX_DPCH" localSheetId="22">#REF!</definedName>
    <definedName name="TX_DPCH">#REF!</definedName>
    <definedName name="TX_R" localSheetId="21">#REF!</definedName>
    <definedName name="TX_R" localSheetId="22">#REF!</definedName>
    <definedName name="TX_R">#REF!</definedName>
    <definedName name="TX_RPCH" localSheetId="21">#REF!</definedName>
    <definedName name="TX_RPCH" localSheetId="22">#REF!</definedName>
    <definedName name="TX_RPCH">#REF!</definedName>
    <definedName name="TXG" localSheetId="21">#REF!</definedName>
    <definedName name="TXG" localSheetId="22">#REF!</definedName>
    <definedName name="TXG">#REF!</definedName>
    <definedName name="TXG_D">#N/A</definedName>
    <definedName name="TXG_DPCH" localSheetId="26">#REF!</definedName>
    <definedName name="TXG_DPCH" localSheetId="16">#REF!</definedName>
    <definedName name="TXG_DPCH" localSheetId="18">#REF!</definedName>
    <definedName name="TXG_DPCH" localSheetId="21">#REF!</definedName>
    <definedName name="TXG_DPCH" localSheetId="22">#REF!</definedName>
    <definedName name="TXG_DPCH">#REF!</definedName>
    <definedName name="TXG_R" localSheetId="26">#REF!</definedName>
    <definedName name="TXG_R" localSheetId="16">#REF!</definedName>
    <definedName name="TXG_R" localSheetId="21">#REF!</definedName>
    <definedName name="TXG_R" localSheetId="22">#REF!</definedName>
    <definedName name="TXG_R">#REF!</definedName>
    <definedName name="TXG_RPCH" localSheetId="26">#REF!</definedName>
    <definedName name="TXG_RPCH" localSheetId="16">#REF!</definedName>
    <definedName name="TXG_RPCH" localSheetId="21">#REF!</definedName>
    <definedName name="TXG_RPCH" localSheetId="22">#REF!</definedName>
    <definedName name="TXG_RPCH">#REF!</definedName>
    <definedName name="TXGO">#N/A</definedName>
    <definedName name="TXGO_D" localSheetId="26">#REF!</definedName>
    <definedName name="TXGO_D" localSheetId="16">#REF!</definedName>
    <definedName name="TXGO_D" localSheetId="18">#REF!</definedName>
    <definedName name="TXGO_D" localSheetId="21">#REF!</definedName>
    <definedName name="TXGO_D" localSheetId="22">#REF!</definedName>
    <definedName name="TXGO_D">#REF!</definedName>
    <definedName name="TXGO_DPCH" localSheetId="26">#REF!</definedName>
    <definedName name="TXGO_DPCH" localSheetId="16">#REF!</definedName>
    <definedName name="TXGO_DPCH" localSheetId="21">#REF!</definedName>
    <definedName name="TXGO_DPCH" localSheetId="22">#REF!</definedName>
    <definedName name="TXGO_DPCH">#REF!</definedName>
    <definedName name="TXGO_R" localSheetId="26">#REF!</definedName>
    <definedName name="TXGO_R" localSheetId="16">#REF!</definedName>
    <definedName name="TXGO_R" localSheetId="21">#REF!</definedName>
    <definedName name="TXGO_R" localSheetId="22">#REF!</definedName>
    <definedName name="TXGO_R">#REF!</definedName>
    <definedName name="TXGO_RPCH" localSheetId="21">#REF!</definedName>
    <definedName name="TXGO_RPCH" localSheetId="22">#REF!</definedName>
    <definedName name="TXGO_RPCH">#REF!</definedName>
    <definedName name="TXGXO" localSheetId="21">#REF!</definedName>
    <definedName name="TXGXO" localSheetId="22">#REF!</definedName>
    <definedName name="TXGXO">#REF!</definedName>
    <definedName name="TXGXO_D" localSheetId="21">#REF!</definedName>
    <definedName name="TXGXO_D" localSheetId="22">#REF!</definedName>
    <definedName name="TXGXO_D">#REF!</definedName>
    <definedName name="TXGXO_DPCH" localSheetId="21">#REF!</definedName>
    <definedName name="TXGXO_DPCH" localSheetId="22">#REF!</definedName>
    <definedName name="TXGXO_DPCH">#REF!</definedName>
    <definedName name="TXGXO_R" localSheetId="21">#REF!</definedName>
    <definedName name="TXGXO_R" localSheetId="22">#REF!</definedName>
    <definedName name="TXGXO_R">#REF!</definedName>
    <definedName name="TXGXO_RPCH" localSheetId="21">#REF!</definedName>
    <definedName name="TXGXO_RPCH" localSheetId="22">#REF!</definedName>
    <definedName name="TXGXO_RPCH">#REF!</definedName>
    <definedName name="TXS" localSheetId="21">#REF!</definedName>
    <definedName name="TXS" localSheetId="22">#REF!</definedName>
    <definedName name="TXS">#REF!</definedName>
    <definedName name="UF" localSheetId="21">#REF!</definedName>
    <definedName name="UF" localSheetId="22">#REF!</definedName>
    <definedName name="UF">#REF!</definedName>
    <definedName name="unemp_96Q3" localSheetId="21">#REF!</definedName>
    <definedName name="unemp_96Q3" localSheetId="22">#REF!</definedName>
    <definedName name="unemp_96Q3">#REF!</definedName>
    <definedName name="unemp_96Q4" localSheetId="21">#REF!</definedName>
    <definedName name="unemp_96Q4" localSheetId="22">#REF!</definedName>
    <definedName name="unemp_96Q4">#REF!</definedName>
    <definedName name="unemp_97Q1" localSheetId="21">#REF!</definedName>
    <definedName name="unemp_97Q1" localSheetId="22">#REF!</definedName>
    <definedName name="unemp_97Q1">#REF!</definedName>
    <definedName name="unemp_97Q2" localSheetId="21">#REF!</definedName>
    <definedName name="unemp_97Q2" localSheetId="22">#REF!</definedName>
    <definedName name="unemp_97Q2">#REF!</definedName>
    <definedName name="unemp_nat" localSheetId="21">#REF!</definedName>
    <definedName name="unemp_nat" localSheetId="22">#REF!</definedName>
    <definedName name="unemp_nat">#REF!</definedName>
    <definedName name="unemp_urbrural" localSheetId="21">#REF!</definedName>
    <definedName name="unemp_urbrural" localSheetId="22">#REF!</definedName>
    <definedName name="unemp_urbrural">#REF!</definedName>
    <definedName name="Untitled" localSheetId="21">#REF!</definedName>
    <definedName name="Untitled" localSheetId="22">#REF!</definedName>
    <definedName name="Untitled">#REF!</definedName>
    <definedName name="USDSR" localSheetId="21">#REF!</definedName>
    <definedName name="USDSR" localSheetId="22">#REF!</definedName>
    <definedName name="USDSR">#REF!</definedName>
    <definedName name="value" localSheetId="21">#REF!</definedName>
    <definedName name="value" localSheetId="22">#REF!</definedName>
    <definedName name="value">#REF!</definedName>
    <definedName name="VcorrK1" localSheetId="21">#REF!</definedName>
    <definedName name="VcorrK1" localSheetId="22">#REF!</definedName>
    <definedName name="VcorrK1">#REF!</definedName>
    <definedName name="VcorrK2" localSheetId="21">#REF!</definedName>
    <definedName name="VcorrK2" localSheetId="22">#REF!</definedName>
    <definedName name="VcorrK2">#REF!</definedName>
    <definedName name="Vi" localSheetId="21">#REF!</definedName>
    <definedName name="Vi" localSheetId="22">#REF!</definedName>
    <definedName name="Vi">#REF!</definedName>
    <definedName name="VIV" localSheetId="21">#REF!</definedName>
    <definedName name="VIV" localSheetId="22">#REF!</definedName>
    <definedName name="VIV">#REF!</definedName>
    <definedName name="VolumeLoaded" localSheetId="21">#REF!</definedName>
    <definedName name="VolumeLoaded" localSheetId="22">#REF!</definedName>
    <definedName name="VolumeLoaded">#REF!</definedName>
    <definedName name="VTITLES" localSheetId="21">#REF!</definedName>
    <definedName name="VTITLES" localSheetId="22">#REF!</definedName>
    <definedName name="VTITLES">#REF!</definedName>
    <definedName name="wage_govt_sector" localSheetId="21">#REF!</definedName>
    <definedName name="wage_govt_sector" localSheetId="22">#REF!</definedName>
    <definedName name="wage_govt_sector">#REF!</definedName>
    <definedName name="WAPR" localSheetId="21">#REF!</definedName>
    <definedName name="WAPR" localSheetId="22">#REF!</definedName>
    <definedName name="WAPR">#REF!</definedName>
    <definedName name="WEO" localSheetId="21">#REF!</definedName>
    <definedName name="WEO" localSheetId="22">#REF!</definedName>
    <definedName name="WEO">#REF!</definedName>
    <definedName name="WMM" localSheetId="21">#REF!</definedName>
    <definedName name="WMM" localSheetId="22">#REF!</definedName>
    <definedName name="WMM">#REF!</definedName>
    <definedName name="WPCP33_D" localSheetId="21">#REF!</definedName>
    <definedName name="WPCP33_D" localSheetId="22">#REF!</definedName>
    <definedName name="WPCP33_D">#REF!</definedName>
    <definedName name="WPCP33pch" localSheetId="21">#REF!</definedName>
    <definedName name="WPCP33pch" localSheetId="22">#REF!</definedName>
    <definedName name="WPCP33pch">#REF!</definedName>
    <definedName name="wrn.Aging._.and._.Trend._.Analysis." localSheetId="4" hidden="1">{#N/A,#N/A,FALSE,"Aging Summary";#N/A,#N/A,FALSE,"Ratio Analysis";#N/A,#N/A,FALSE,"Test 120 Day Accts";#N/A,#N/A,FALSE,"Tickmarks"}</definedName>
    <definedName name="wrn.Aging._.and._.Trend._.Analysis." localSheetId="26"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localSheetId="7" hidden="1">{#N/A,#N/A,FALSE,"Aging Summary";#N/A,#N/A,FALSE,"Ratio Analysis";#N/A,#N/A,FALSE,"Test 120 Day Accts";#N/A,#N/A,FALSE,"Tickmarks"}</definedName>
    <definedName name="wrn.Aging._.and._.Trend._.Analysis." localSheetId="8" hidden="1">{#N/A,#N/A,FALSE,"Aging Summary";#N/A,#N/A,FALSE,"Ratio Analysis";#N/A,#N/A,FALSE,"Test 120 Day Accts";#N/A,#N/A,FALSE,"Tickmarks"}</definedName>
    <definedName name="wrn.Aging._.and._.Trend._.Analysis." localSheetId="9" hidden="1">{#N/A,#N/A,FALSE,"Aging Summary";#N/A,#N/A,FALSE,"Ratio Analysis";#N/A,#N/A,FALSE,"Test 120 Day Accts";#N/A,#N/A,FALSE,"Tickmarks"}</definedName>
    <definedName name="wrn.Aging._.and._.Trend._.Analysis." localSheetId="10" hidden="1">{#N/A,#N/A,FALSE,"Aging Summary";#N/A,#N/A,FALSE,"Ratio Analysis";#N/A,#N/A,FALSE,"Test 120 Day Accts";#N/A,#N/A,FALSE,"Tickmarks"}</definedName>
    <definedName name="wrn.Aging._.and._.Trend._.Analysis." localSheetId="11" hidden="1">{#N/A,#N/A,FALSE,"Aging Summary";#N/A,#N/A,FALSE,"Ratio Analysis";#N/A,#N/A,FALSE,"Test 120 Day Accts";#N/A,#N/A,FALSE,"Tickmarks"}</definedName>
    <definedName name="wrn.Aging._.and._.Trend._.Analysis." localSheetId="12" hidden="1">{#N/A,#N/A,FALSE,"Aging Summary";#N/A,#N/A,FALSE,"Ratio Analysis";#N/A,#N/A,FALSE,"Test 120 Day Accts";#N/A,#N/A,FALSE,"Tickmarks"}</definedName>
    <definedName name="wrn.Aging._.and._.Trend._.Analysis." localSheetId="13"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localSheetId="15" hidden="1">{#N/A,#N/A,FALSE,"Aging Summary";#N/A,#N/A,FALSE,"Ratio Analysis";#N/A,#N/A,FALSE,"Test 120 Day Accts";#N/A,#N/A,FALSE,"Tickmarks"}</definedName>
    <definedName name="wrn.Aging._.and._.Trend._.Analysis." localSheetId="16" hidden="1">{#N/A,#N/A,FALSE,"Aging Summary";#N/A,#N/A,FALSE,"Ratio Analysis";#N/A,#N/A,FALSE,"Test 120 Day Accts";#N/A,#N/A,FALSE,"Tickmarks"}</definedName>
    <definedName name="wrn.Aging._.and._.Trend._.Analysis." localSheetId="17" hidden="1">{#N/A,#N/A,FALSE,"Aging Summary";#N/A,#N/A,FALSE,"Ratio Analysis";#N/A,#N/A,FALSE,"Test 120 Day Accts";#N/A,#N/A,FALSE,"Tickmarks"}</definedName>
    <definedName name="wrn.Aging._.and._.Trend._.Analysis." localSheetId="18" hidden="1">{#N/A,#N/A,FALSE,"Aging Summary";#N/A,#N/A,FALSE,"Ratio Analysis";#N/A,#N/A,FALSE,"Test 120 Day Accts";#N/A,#N/A,FALSE,"Tickmarks"}</definedName>
    <definedName name="wrn.Aging._.and._.Trend._.Analysis." localSheetId="19" hidden="1">{#N/A,#N/A,FALSE,"Aging Summary";#N/A,#N/A,FALSE,"Ratio Analysis";#N/A,#N/A,FALSE,"Test 120 Day Accts";#N/A,#N/A,FALSE,"Tickmarks"}</definedName>
    <definedName name="wrn.Aging._.and._.Trend._.Analysis." localSheetId="21" hidden="1">{#N/A,#N/A,FALSE,"Aging Summary";#N/A,#N/A,FALSE,"Ratio Analysis";#N/A,#N/A,FALSE,"Test 120 Day Accts";#N/A,#N/A,FALSE,"Tickmarks"}</definedName>
    <definedName name="wrn.Aging._.and._.Trend._.Analysis." localSheetId="22" hidden="1">{#N/A,#N/A,FALSE,"Aging Summary";#N/A,#N/A,FALSE,"Ratio Analysis";#N/A,#N/A,FALSE,"Test 120 Day Accts";#N/A,#N/A,FALSE,"Tickmarks"}</definedName>
    <definedName name="wrn.Aging._.and._.Trend._.Analysis." localSheetId="2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ANKS." localSheetId="4" hidden="1">{#N/A,#N/A,FALSE,"BANKS"}</definedName>
    <definedName name="wrn.BANKS." localSheetId="26" hidden="1">{#N/A,#N/A,FALSE,"BANKS"}</definedName>
    <definedName name="wrn.BANKS." localSheetId="27" hidden="1">{#N/A,#N/A,FALSE,"BANKS"}</definedName>
    <definedName name="wrn.BANKS." localSheetId="6" hidden="1">{#N/A,#N/A,FALSE,"BANKS"}</definedName>
    <definedName name="wrn.BANKS." localSheetId="7" hidden="1">{#N/A,#N/A,FALSE,"BANKS"}</definedName>
    <definedName name="wrn.BANKS." localSheetId="8" hidden="1">{#N/A,#N/A,FALSE,"BANKS"}</definedName>
    <definedName name="wrn.BANKS." localSheetId="9" hidden="1">{#N/A,#N/A,FALSE,"BANKS"}</definedName>
    <definedName name="wrn.BANKS." localSheetId="10" hidden="1">{#N/A,#N/A,FALSE,"BANKS"}</definedName>
    <definedName name="wrn.BANKS." localSheetId="11" hidden="1">{#N/A,#N/A,FALSE,"BANKS"}</definedName>
    <definedName name="wrn.BANKS." localSheetId="12" hidden="1">{#N/A,#N/A,FALSE,"BANKS"}</definedName>
    <definedName name="wrn.BANKS." localSheetId="13" hidden="1">{#N/A,#N/A,FALSE,"BANKS"}</definedName>
    <definedName name="wrn.BANKS." localSheetId="14" hidden="1">{#N/A,#N/A,FALSE,"BANKS"}</definedName>
    <definedName name="wrn.BANKS." localSheetId="15" hidden="1">{#N/A,#N/A,FALSE,"BANKS"}</definedName>
    <definedName name="wrn.BANKS." localSheetId="16" hidden="1">{#N/A,#N/A,FALSE,"BANKS"}</definedName>
    <definedName name="wrn.BANKS." localSheetId="17" hidden="1">{#N/A,#N/A,FALSE,"BANKS"}</definedName>
    <definedName name="wrn.BANKS." localSheetId="18" hidden="1">{#N/A,#N/A,FALSE,"BANKS"}</definedName>
    <definedName name="wrn.BANKS." localSheetId="19" hidden="1">{#N/A,#N/A,FALSE,"BANKS"}</definedName>
    <definedName name="wrn.BANKS." localSheetId="21" hidden="1">{#N/A,#N/A,FALSE,"BANKS"}</definedName>
    <definedName name="wrn.BANKS." localSheetId="22" hidden="1">{#N/A,#N/A,FALSE,"BANKS"}</definedName>
    <definedName name="wrn.BANKS." localSheetId="23" hidden="1">{#N/A,#N/A,FALSE,"BANKS"}</definedName>
    <definedName name="wrn.BANKS." hidden="1">{#N/A,#N/A,FALSE,"BANKS"}</definedName>
    <definedName name="wrn.BOP." localSheetId="4" hidden="1">{#N/A,#N/A,FALSE,"BOP"}</definedName>
    <definedName name="wrn.BOP." localSheetId="26" hidden="1">{#N/A,#N/A,FALSE,"BOP"}</definedName>
    <definedName name="wrn.BOP." localSheetId="27" hidden="1">{#N/A,#N/A,FALSE,"BOP"}</definedName>
    <definedName name="wrn.BOP." localSheetId="6" hidden="1">{#N/A,#N/A,FALSE,"BOP"}</definedName>
    <definedName name="wrn.BOP." localSheetId="7" hidden="1">{#N/A,#N/A,FALSE,"BOP"}</definedName>
    <definedName name="wrn.BOP." localSheetId="8" hidden="1">{#N/A,#N/A,FALSE,"BOP"}</definedName>
    <definedName name="wrn.BOP." localSheetId="9" hidden="1">{#N/A,#N/A,FALSE,"BOP"}</definedName>
    <definedName name="wrn.BOP." localSheetId="10" hidden="1">{#N/A,#N/A,FALSE,"BOP"}</definedName>
    <definedName name="wrn.BOP." localSheetId="11" hidden="1">{#N/A,#N/A,FALSE,"BOP"}</definedName>
    <definedName name="wrn.BOP." localSheetId="12" hidden="1">{#N/A,#N/A,FALSE,"BOP"}</definedName>
    <definedName name="wrn.BOP." localSheetId="13" hidden="1">{#N/A,#N/A,FALSE,"BOP"}</definedName>
    <definedName name="wrn.BOP." localSheetId="14" hidden="1">{#N/A,#N/A,FALSE,"BOP"}</definedName>
    <definedName name="wrn.BOP." localSheetId="15" hidden="1">{#N/A,#N/A,FALSE,"BOP"}</definedName>
    <definedName name="wrn.BOP." localSheetId="16" hidden="1">{#N/A,#N/A,FALSE,"BOP"}</definedName>
    <definedName name="wrn.BOP." localSheetId="17" hidden="1">{#N/A,#N/A,FALSE,"BOP"}</definedName>
    <definedName name="wrn.BOP." localSheetId="18" hidden="1">{#N/A,#N/A,FALSE,"BOP"}</definedName>
    <definedName name="wrn.BOP." localSheetId="19" hidden="1">{#N/A,#N/A,FALSE,"BOP"}</definedName>
    <definedName name="wrn.BOP." localSheetId="21" hidden="1">{#N/A,#N/A,FALSE,"BOP"}</definedName>
    <definedName name="wrn.BOP." localSheetId="22" hidden="1">{#N/A,#N/A,FALSE,"BOP"}</definedName>
    <definedName name="wrn.BOP." localSheetId="23" hidden="1">{#N/A,#N/A,FALSE,"BOP"}</definedName>
    <definedName name="wrn.BOP." hidden="1">{#N/A,#N/A,FALSE,"BOP"}</definedName>
    <definedName name="wrn.BOP_MIDTERM." localSheetId="4" hidden="1">{"BOP_TAB",#N/A,FALSE,"N";"MIDTERM_TAB",#N/A,FALSE,"O"}</definedName>
    <definedName name="wrn.BOP_MIDTERM." localSheetId="26" hidden="1">{"BOP_TAB",#N/A,FALSE,"N";"MIDTERM_TAB",#N/A,FALSE,"O"}</definedName>
    <definedName name="wrn.BOP_MIDTERM." localSheetId="27" hidden="1">{"BOP_TAB",#N/A,FALSE,"N";"MIDTERM_TAB",#N/A,FALSE,"O"}</definedName>
    <definedName name="wrn.BOP_MIDTERM." localSheetId="6" hidden="1">{"BOP_TAB",#N/A,FALSE,"N";"MIDTERM_TAB",#N/A,FALSE,"O"}</definedName>
    <definedName name="wrn.BOP_MIDTERM." localSheetId="7" hidden="1">{"BOP_TAB",#N/A,FALSE,"N";"MIDTERM_TAB",#N/A,FALSE,"O"}</definedName>
    <definedName name="wrn.BOP_MIDTERM." localSheetId="8" hidden="1">{"BOP_TAB",#N/A,FALSE,"N";"MIDTERM_TAB",#N/A,FALSE,"O"}</definedName>
    <definedName name="wrn.BOP_MIDTERM." localSheetId="9" hidden="1">{"BOP_TAB",#N/A,FALSE,"N";"MIDTERM_TAB",#N/A,FALSE,"O"}</definedName>
    <definedName name="wrn.BOP_MIDTERM." localSheetId="10" hidden="1">{"BOP_TAB",#N/A,FALSE,"N";"MIDTERM_TAB",#N/A,FALSE,"O"}</definedName>
    <definedName name="wrn.BOP_MIDTERM." localSheetId="11" hidden="1">{"BOP_TAB",#N/A,FALSE,"N";"MIDTERM_TAB",#N/A,FALSE,"O"}</definedName>
    <definedName name="wrn.BOP_MIDTERM." localSheetId="12" hidden="1">{"BOP_TAB",#N/A,FALSE,"N";"MIDTERM_TAB",#N/A,FALSE,"O"}</definedName>
    <definedName name="wrn.BOP_MIDTERM." localSheetId="13" hidden="1">{"BOP_TAB",#N/A,FALSE,"N";"MIDTERM_TAB",#N/A,FALSE,"O"}</definedName>
    <definedName name="wrn.BOP_MIDTERM." localSheetId="14" hidden="1">{"BOP_TAB",#N/A,FALSE,"N";"MIDTERM_TAB",#N/A,FALSE,"O"}</definedName>
    <definedName name="wrn.BOP_MIDTERM." localSheetId="15" hidden="1">{"BOP_TAB",#N/A,FALSE,"N";"MIDTERM_TAB",#N/A,FALSE,"O"}</definedName>
    <definedName name="wrn.BOP_MIDTERM." localSheetId="16" hidden="1">{"BOP_TAB",#N/A,FALSE,"N";"MIDTERM_TAB",#N/A,FALSE,"O"}</definedName>
    <definedName name="wrn.BOP_MIDTERM." localSheetId="17" hidden="1">{"BOP_TAB",#N/A,FALSE,"N";"MIDTERM_TAB",#N/A,FALSE,"O"}</definedName>
    <definedName name="wrn.BOP_MIDTERM." localSheetId="18" hidden="1">{"BOP_TAB",#N/A,FALSE,"N";"MIDTERM_TAB",#N/A,FALSE,"O"}</definedName>
    <definedName name="wrn.BOP_MIDTERM." localSheetId="19" hidden="1">{"BOP_TAB",#N/A,FALSE,"N";"MIDTERM_TAB",#N/A,FALSE,"O"}</definedName>
    <definedName name="wrn.BOP_MIDTERM." localSheetId="21" hidden="1">{"BOP_TAB",#N/A,FALSE,"N";"MIDTERM_TAB",#N/A,FALSE,"O"}</definedName>
    <definedName name="wrn.BOP_MIDTERM." localSheetId="22" hidden="1">{"BOP_TAB",#N/A,FALSE,"N";"MIDTERM_TAB",#N/A,FALSE,"O"}</definedName>
    <definedName name="wrn.BOP_MIDTERM." localSheetId="23" hidden="1">{"BOP_TAB",#N/A,FALSE,"N";"MIDTERM_TAB",#N/A,FALSE,"O"}</definedName>
    <definedName name="wrn.BOP_MIDTERM." hidden="1">{"BOP_TAB",#N/A,FALSE,"N";"MIDTERM_TAB",#N/A,FALSE,"O"}</definedName>
    <definedName name="wrn.CREDIT." localSheetId="4" hidden="1">{#N/A,#N/A,FALSE,"CREDIT"}</definedName>
    <definedName name="wrn.CREDIT." localSheetId="26" hidden="1">{#N/A,#N/A,FALSE,"CREDIT"}</definedName>
    <definedName name="wrn.CREDIT." localSheetId="27" hidden="1">{#N/A,#N/A,FALSE,"CREDIT"}</definedName>
    <definedName name="wrn.CREDIT." localSheetId="6" hidden="1">{#N/A,#N/A,FALSE,"CREDIT"}</definedName>
    <definedName name="wrn.CREDIT." localSheetId="7" hidden="1">{#N/A,#N/A,FALSE,"CREDIT"}</definedName>
    <definedName name="wrn.CREDIT." localSheetId="8" hidden="1">{#N/A,#N/A,FALSE,"CREDIT"}</definedName>
    <definedName name="wrn.CREDIT." localSheetId="9" hidden="1">{#N/A,#N/A,FALSE,"CREDIT"}</definedName>
    <definedName name="wrn.CREDIT." localSheetId="10" hidden="1">{#N/A,#N/A,FALSE,"CREDIT"}</definedName>
    <definedName name="wrn.CREDIT." localSheetId="11" hidden="1">{#N/A,#N/A,FALSE,"CREDIT"}</definedName>
    <definedName name="wrn.CREDIT." localSheetId="12" hidden="1">{#N/A,#N/A,FALSE,"CREDIT"}</definedName>
    <definedName name="wrn.CREDIT." localSheetId="13" hidden="1">{#N/A,#N/A,FALSE,"CREDIT"}</definedName>
    <definedName name="wrn.CREDIT." localSheetId="14" hidden="1">{#N/A,#N/A,FALSE,"CREDIT"}</definedName>
    <definedName name="wrn.CREDIT." localSheetId="15" hidden="1">{#N/A,#N/A,FALSE,"CREDIT"}</definedName>
    <definedName name="wrn.CREDIT." localSheetId="16" hidden="1">{#N/A,#N/A,FALSE,"CREDIT"}</definedName>
    <definedName name="wrn.CREDIT." localSheetId="17" hidden="1">{#N/A,#N/A,FALSE,"CREDIT"}</definedName>
    <definedName name="wrn.CREDIT." localSheetId="18" hidden="1">{#N/A,#N/A,FALSE,"CREDIT"}</definedName>
    <definedName name="wrn.CREDIT." localSheetId="19" hidden="1">{#N/A,#N/A,FALSE,"CREDIT"}</definedName>
    <definedName name="wrn.CREDIT." localSheetId="21" hidden="1">{#N/A,#N/A,FALSE,"CREDIT"}</definedName>
    <definedName name="wrn.CREDIT." localSheetId="22" hidden="1">{#N/A,#N/A,FALSE,"CREDIT"}</definedName>
    <definedName name="wrn.CREDIT." localSheetId="23" hidden="1">{#N/A,#N/A,FALSE,"CREDIT"}</definedName>
    <definedName name="wrn.CREDIT." hidden="1">{#N/A,#N/A,FALSE,"CREDIT"}</definedName>
    <definedName name="wrn.DEBTSVC." localSheetId="4" hidden="1">{#N/A,#N/A,FALSE,"DEBTSVC"}</definedName>
    <definedName name="wrn.DEBTSVC." localSheetId="26" hidden="1">{#N/A,#N/A,FALSE,"DEBTSVC"}</definedName>
    <definedName name="wrn.DEBTSVC." localSheetId="27" hidden="1">{#N/A,#N/A,FALSE,"DEBTSVC"}</definedName>
    <definedName name="wrn.DEBTSVC." localSheetId="6" hidden="1">{#N/A,#N/A,FALSE,"DEBTSVC"}</definedName>
    <definedName name="wrn.DEBTSVC." localSheetId="7" hidden="1">{#N/A,#N/A,FALSE,"DEBTSVC"}</definedName>
    <definedName name="wrn.DEBTSVC." localSheetId="8" hidden="1">{#N/A,#N/A,FALSE,"DEBTSVC"}</definedName>
    <definedName name="wrn.DEBTSVC." localSheetId="9" hidden="1">{#N/A,#N/A,FALSE,"DEBTSVC"}</definedName>
    <definedName name="wrn.DEBTSVC." localSheetId="10" hidden="1">{#N/A,#N/A,FALSE,"DEBTSVC"}</definedName>
    <definedName name="wrn.DEBTSVC." localSheetId="11" hidden="1">{#N/A,#N/A,FALSE,"DEBTSVC"}</definedName>
    <definedName name="wrn.DEBTSVC." localSheetId="12" hidden="1">{#N/A,#N/A,FALSE,"DEBTSVC"}</definedName>
    <definedName name="wrn.DEBTSVC." localSheetId="13" hidden="1">{#N/A,#N/A,FALSE,"DEBTSVC"}</definedName>
    <definedName name="wrn.DEBTSVC." localSheetId="14" hidden="1">{#N/A,#N/A,FALSE,"DEBTSVC"}</definedName>
    <definedName name="wrn.DEBTSVC." localSheetId="15" hidden="1">{#N/A,#N/A,FALSE,"DEBTSVC"}</definedName>
    <definedName name="wrn.DEBTSVC." localSheetId="16" hidden="1">{#N/A,#N/A,FALSE,"DEBTSVC"}</definedName>
    <definedName name="wrn.DEBTSVC." localSheetId="17" hidden="1">{#N/A,#N/A,FALSE,"DEBTSVC"}</definedName>
    <definedName name="wrn.DEBTSVC." localSheetId="18" hidden="1">{#N/A,#N/A,FALSE,"DEBTSVC"}</definedName>
    <definedName name="wrn.DEBTSVC." localSheetId="19" hidden="1">{#N/A,#N/A,FALSE,"DEBTSVC"}</definedName>
    <definedName name="wrn.DEBTSVC." localSheetId="21" hidden="1">{#N/A,#N/A,FALSE,"DEBTSVC"}</definedName>
    <definedName name="wrn.DEBTSVC." localSheetId="22" hidden="1">{#N/A,#N/A,FALSE,"DEBTSVC"}</definedName>
    <definedName name="wrn.DEBTSVC." localSheetId="23" hidden="1">{#N/A,#N/A,FALSE,"DEBTSVC"}</definedName>
    <definedName name="wrn.DEBTSVC." hidden="1">{#N/A,#N/A,FALSE,"DEBTSVC"}</definedName>
    <definedName name="wrn.DEPO." localSheetId="4" hidden="1">{#N/A,#N/A,FALSE,"DEPO"}</definedName>
    <definedName name="wrn.DEPO." localSheetId="26" hidden="1">{#N/A,#N/A,FALSE,"DEPO"}</definedName>
    <definedName name="wrn.DEPO." localSheetId="27" hidden="1">{#N/A,#N/A,FALSE,"DEPO"}</definedName>
    <definedName name="wrn.DEPO." localSheetId="6" hidden="1">{#N/A,#N/A,FALSE,"DEPO"}</definedName>
    <definedName name="wrn.DEPO." localSheetId="7" hidden="1">{#N/A,#N/A,FALSE,"DEPO"}</definedName>
    <definedName name="wrn.DEPO." localSheetId="8" hidden="1">{#N/A,#N/A,FALSE,"DEPO"}</definedName>
    <definedName name="wrn.DEPO." localSheetId="9" hidden="1">{#N/A,#N/A,FALSE,"DEPO"}</definedName>
    <definedName name="wrn.DEPO." localSheetId="10" hidden="1">{#N/A,#N/A,FALSE,"DEPO"}</definedName>
    <definedName name="wrn.DEPO." localSheetId="11" hidden="1">{#N/A,#N/A,FALSE,"DEPO"}</definedName>
    <definedName name="wrn.DEPO." localSheetId="12" hidden="1">{#N/A,#N/A,FALSE,"DEPO"}</definedName>
    <definedName name="wrn.DEPO." localSheetId="13" hidden="1">{#N/A,#N/A,FALSE,"DEPO"}</definedName>
    <definedName name="wrn.DEPO." localSheetId="14" hidden="1">{#N/A,#N/A,FALSE,"DEPO"}</definedName>
    <definedName name="wrn.DEPO." localSheetId="15" hidden="1">{#N/A,#N/A,FALSE,"DEPO"}</definedName>
    <definedName name="wrn.DEPO." localSheetId="16" hidden="1">{#N/A,#N/A,FALSE,"DEPO"}</definedName>
    <definedName name="wrn.DEPO." localSheetId="17" hidden="1">{#N/A,#N/A,FALSE,"DEPO"}</definedName>
    <definedName name="wrn.DEPO." localSheetId="18" hidden="1">{#N/A,#N/A,FALSE,"DEPO"}</definedName>
    <definedName name="wrn.DEPO." localSheetId="19" hidden="1">{#N/A,#N/A,FALSE,"DEPO"}</definedName>
    <definedName name="wrn.DEPO." localSheetId="21" hidden="1">{#N/A,#N/A,FALSE,"DEPO"}</definedName>
    <definedName name="wrn.DEPO." localSheetId="22" hidden="1">{#N/A,#N/A,FALSE,"DEPO"}</definedName>
    <definedName name="wrn.DEPO." localSheetId="23" hidden="1">{#N/A,#N/A,FALSE,"DEPO"}</definedName>
    <definedName name="wrn.DEPO." hidden="1">{#N/A,#N/A,FALSE,"DEPO"}</definedName>
    <definedName name="wrn.EXCISE." localSheetId="4" hidden="1">{#N/A,#N/A,FALSE,"EXCISE"}</definedName>
    <definedName name="wrn.EXCISE." localSheetId="26" hidden="1">{#N/A,#N/A,FALSE,"EXCISE"}</definedName>
    <definedName name="wrn.EXCISE." localSheetId="27" hidden="1">{#N/A,#N/A,FALSE,"EXCISE"}</definedName>
    <definedName name="wrn.EXCISE." localSheetId="6" hidden="1">{#N/A,#N/A,FALSE,"EXCISE"}</definedName>
    <definedName name="wrn.EXCISE." localSheetId="7" hidden="1">{#N/A,#N/A,FALSE,"EXCISE"}</definedName>
    <definedName name="wrn.EXCISE." localSheetId="8" hidden="1">{#N/A,#N/A,FALSE,"EXCISE"}</definedName>
    <definedName name="wrn.EXCISE." localSheetId="9" hidden="1">{#N/A,#N/A,FALSE,"EXCISE"}</definedName>
    <definedName name="wrn.EXCISE." localSheetId="10" hidden="1">{#N/A,#N/A,FALSE,"EXCISE"}</definedName>
    <definedName name="wrn.EXCISE." localSheetId="11" hidden="1">{#N/A,#N/A,FALSE,"EXCISE"}</definedName>
    <definedName name="wrn.EXCISE." localSheetId="12" hidden="1">{#N/A,#N/A,FALSE,"EXCISE"}</definedName>
    <definedName name="wrn.EXCISE." localSheetId="13" hidden="1">{#N/A,#N/A,FALSE,"EXCISE"}</definedName>
    <definedName name="wrn.EXCISE." localSheetId="14" hidden="1">{#N/A,#N/A,FALSE,"EXCISE"}</definedName>
    <definedName name="wrn.EXCISE." localSheetId="15" hidden="1">{#N/A,#N/A,FALSE,"EXCISE"}</definedName>
    <definedName name="wrn.EXCISE." localSheetId="16" hidden="1">{#N/A,#N/A,FALSE,"EXCISE"}</definedName>
    <definedName name="wrn.EXCISE." localSheetId="17" hidden="1">{#N/A,#N/A,FALSE,"EXCISE"}</definedName>
    <definedName name="wrn.EXCISE." localSheetId="18" hidden="1">{#N/A,#N/A,FALSE,"EXCISE"}</definedName>
    <definedName name="wrn.EXCISE." localSheetId="19" hidden="1">{#N/A,#N/A,FALSE,"EXCISE"}</definedName>
    <definedName name="wrn.EXCISE." localSheetId="21" hidden="1">{#N/A,#N/A,FALSE,"EXCISE"}</definedName>
    <definedName name="wrn.EXCISE." localSheetId="22" hidden="1">{#N/A,#N/A,FALSE,"EXCISE"}</definedName>
    <definedName name="wrn.EXCISE." localSheetId="23" hidden="1">{#N/A,#N/A,FALSE,"EXCISE"}</definedName>
    <definedName name="wrn.EXCISE." hidden="1">{#N/A,#N/A,FALSE,"EXCISE"}</definedName>
    <definedName name="wrn.EXRATE." localSheetId="4" hidden="1">{#N/A,#N/A,FALSE,"EXRATE"}</definedName>
    <definedName name="wrn.EXRATE." localSheetId="26" hidden="1">{#N/A,#N/A,FALSE,"EXRATE"}</definedName>
    <definedName name="wrn.EXRATE." localSheetId="27" hidden="1">{#N/A,#N/A,FALSE,"EXRATE"}</definedName>
    <definedName name="wrn.EXRATE." localSheetId="6" hidden="1">{#N/A,#N/A,FALSE,"EXRATE"}</definedName>
    <definedName name="wrn.EXRATE." localSheetId="7" hidden="1">{#N/A,#N/A,FALSE,"EXRATE"}</definedName>
    <definedName name="wrn.EXRATE." localSheetId="8" hidden="1">{#N/A,#N/A,FALSE,"EXRATE"}</definedName>
    <definedName name="wrn.EXRATE." localSheetId="9" hidden="1">{#N/A,#N/A,FALSE,"EXRATE"}</definedName>
    <definedName name="wrn.EXRATE." localSheetId="10" hidden="1">{#N/A,#N/A,FALSE,"EXRATE"}</definedName>
    <definedName name="wrn.EXRATE." localSheetId="11" hidden="1">{#N/A,#N/A,FALSE,"EXRATE"}</definedName>
    <definedName name="wrn.EXRATE." localSheetId="12" hidden="1">{#N/A,#N/A,FALSE,"EXRATE"}</definedName>
    <definedName name="wrn.EXRATE." localSheetId="13" hidden="1">{#N/A,#N/A,FALSE,"EXRATE"}</definedName>
    <definedName name="wrn.EXRATE." localSheetId="14" hidden="1">{#N/A,#N/A,FALSE,"EXRATE"}</definedName>
    <definedName name="wrn.EXRATE." localSheetId="15" hidden="1">{#N/A,#N/A,FALSE,"EXRATE"}</definedName>
    <definedName name="wrn.EXRATE." localSheetId="16" hidden="1">{#N/A,#N/A,FALSE,"EXRATE"}</definedName>
    <definedName name="wrn.EXRATE." localSheetId="17" hidden="1">{#N/A,#N/A,FALSE,"EXRATE"}</definedName>
    <definedName name="wrn.EXRATE." localSheetId="18" hidden="1">{#N/A,#N/A,FALSE,"EXRATE"}</definedName>
    <definedName name="wrn.EXRATE." localSheetId="19" hidden="1">{#N/A,#N/A,FALSE,"EXRATE"}</definedName>
    <definedName name="wrn.EXRATE." localSheetId="21" hidden="1">{#N/A,#N/A,FALSE,"EXRATE"}</definedName>
    <definedName name="wrn.EXRATE." localSheetId="22" hidden="1">{#N/A,#N/A,FALSE,"EXRATE"}</definedName>
    <definedName name="wrn.EXRATE." localSheetId="23" hidden="1">{#N/A,#N/A,FALSE,"EXRATE"}</definedName>
    <definedName name="wrn.EXRATE." hidden="1">{#N/A,#N/A,FALSE,"EXRATE"}</definedName>
    <definedName name="wrn.EXTDEBT." localSheetId="4" hidden="1">{#N/A,#N/A,FALSE,"EXTDEBT"}</definedName>
    <definedName name="wrn.EXTDEBT." localSheetId="26" hidden="1">{#N/A,#N/A,FALSE,"EXTDEBT"}</definedName>
    <definedName name="wrn.EXTDEBT." localSheetId="27" hidden="1">{#N/A,#N/A,FALSE,"EXTDEBT"}</definedName>
    <definedName name="wrn.EXTDEBT." localSheetId="6" hidden="1">{#N/A,#N/A,FALSE,"EXTDEBT"}</definedName>
    <definedName name="wrn.EXTDEBT." localSheetId="7" hidden="1">{#N/A,#N/A,FALSE,"EXTDEBT"}</definedName>
    <definedName name="wrn.EXTDEBT." localSheetId="8" hidden="1">{#N/A,#N/A,FALSE,"EXTDEBT"}</definedName>
    <definedName name="wrn.EXTDEBT." localSheetId="9" hidden="1">{#N/A,#N/A,FALSE,"EXTDEBT"}</definedName>
    <definedName name="wrn.EXTDEBT." localSheetId="10" hidden="1">{#N/A,#N/A,FALSE,"EXTDEBT"}</definedName>
    <definedName name="wrn.EXTDEBT." localSheetId="11" hidden="1">{#N/A,#N/A,FALSE,"EXTDEBT"}</definedName>
    <definedName name="wrn.EXTDEBT." localSheetId="12" hidden="1">{#N/A,#N/A,FALSE,"EXTDEBT"}</definedName>
    <definedName name="wrn.EXTDEBT." localSheetId="13" hidden="1">{#N/A,#N/A,FALSE,"EXTDEBT"}</definedName>
    <definedName name="wrn.EXTDEBT." localSheetId="14" hidden="1">{#N/A,#N/A,FALSE,"EXTDEBT"}</definedName>
    <definedName name="wrn.EXTDEBT." localSheetId="15" hidden="1">{#N/A,#N/A,FALSE,"EXTDEBT"}</definedName>
    <definedName name="wrn.EXTDEBT." localSheetId="16" hidden="1">{#N/A,#N/A,FALSE,"EXTDEBT"}</definedName>
    <definedName name="wrn.EXTDEBT." localSheetId="17" hidden="1">{#N/A,#N/A,FALSE,"EXTDEBT"}</definedName>
    <definedName name="wrn.EXTDEBT." localSheetId="18" hidden="1">{#N/A,#N/A,FALSE,"EXTDEBT"}</definedName>
    <definedName name="wrn.EXTDEBT." localSheetId="19" hidden="1">{#N/A,#N/A,FALSE,"EXTDEBT"}</definedName>
    <definedName name="wrn.EXTDEBT." localSheetId="21" hidden="1">{#N/A,#N/A,FALSE,"EXTDEBT"}</definedName>
    <definedName name="wrn.EXTDEBT." localSheetId="22" hidden="1">{#N/A,#N/A,FALSE,"EXTDEBT"}</definedName>
    <definedName name="wrn.EXTDEBT." localSheetId="23" hidden="1">{#N/A,#N/A,FALSE,"EXTDEBT"}</definedName>
    <definedName name="wrn.EXTDEBT." hidden="1">{#N/A,#N/A,FALSE,"EXTDEBT"}</definedName>
    <definedName name="wrn.EXTRABUDGT." localSheetId="4" hidden="1">{#N/A,#N/A,FALSE,"EXTRABUDGT"}</definedName>
    <definedName name="wrn.EXTRABUDGT." localSheetId="26" hidden="1">{#N/A,#N/A,FALSE,"EXTRABUDGT"}</definedName>
    <definedName name="wrn.EXTRABUDGT." localSheetId="27" hidden="1">{#N/A,#N/A,FALSE,"EXTRABUDGT"}</definedName>
    <definedName name="wrn.EXTRABUDGT." localSheetId="6" hidden="1">{#N/A,#N/A,FALSE,"EXTRABUDGT"}</definedName>
    <definedName name="wrn.EXTRABUDGT." localSheetId="7" hidden="1">{#N/A,#N/A,FALSE,"EXTRABUDGT"}</definedName>
    <definedName name="wrn.EXTRABUDGT." localSheetId="8" hidden="1">{#N/A,#N/A,FALSE,"EXTRABUDGT"}</definedName>
    <definedName name="wrn.EXTRABUDGT." localSheetId="9" hidden="1">{#N/A,#N/A,FALSE,"EXTRABUDGT"}</definedName>
    <definedName name="wrn.EXTRABUDGT." localSheetId="10" hidden="1">{#N/A,#N/A,FALSE,"EXTRABUDGT"}</definedName>
    <definedName name="wrn.EXTRABUDGT." localSheetId="11" hidden="1">{#N/A,#N/A,FALSE,"EXTRABUDGT"}</definedName>
    <definedName name="wrn.EXTRABUDGT." localSheetId="12" hidden="1">{#N/A,#N/A,FALSE,"EXTRABUDGT"}</definedName>
    <definedName name="wrn.EXTRABUDGT." localSheetId="13" hidden="1">{#N/A,#N/A,FALSE,"EXTRABUDGT"}</definedName>
    <definedName name="wrn.EXTRABUDGT." localSheetId="14" hidden="1">{#N/A,#N/A,FALSE,"EXTRABUDGT"}</definedName>
    <definedName name="wrn.EXTRABUDGT." localSheetId="15" hidden="1">{#N/A,#N/A,FALSE,"EXTRABUDGT"}</definedName>
    <definedName name="wrn.EXTRABUDGT." localSheetId="16" hidden="1">{#N/A,#N/A,FALSE,"EXTRABUDGT"}</definedName>
    <definedName name="wrn.EXTRABUDGT." localSheetId="17" hidden="1">{#N/A,#N/A,FALSE,"EXTRABUDGT"}</definedName>
    <definedName name="wrn.EXTRABUDGT." localSheetId="18" hidden="1">{#N/A,#N/A,FALSE,"EXTRABUDGT"}</definedName>
    <definedName name="wrn.EXTRABUDGT." localSheetId="19" hidden="1">{#N/A,#N/A,FALSE,"EXTRABUDGT"}</definedName>
    <definedName name="wrn.EXTRABUDGT." localSheetId="21" hidden="1">{#N/A,#N/A,FALSE,"EXTRABUDGT"}</definedName>
    <definedName name="wrn.EXTRABUDGT." localSheetId="22" hidden="1">{#N/A,#N/A,FALSE,"EXTRABUDGT"}</definedName>
    <definedName name="wrn.EXTRABUDGT." localSheetId="23" hidden="1">{#N/A,#N/A,FALSE,"EXTRABUDGT"}</definedName>
    <definedName name="wrn.EXTRABUDGT." hidden="1">{#N/A,#N/A,FALSE,"EXTRABUDGT"}</definedName>
    <definedName name="wrn.EXTRABUDGT2." localSheetId="4" hidden="1">{#N/A,#N/A,FALSE,"EXTRABUDGT2"}</definedName>
    <definedName name="wrn.EXTRABUDGT2." localSheetId="26" hidden="1">{#N/A,#N/A,FALSE,"EXTRABUDGT2"}</definedName>
    <definedName name="wrn.EXTRABUDGT2." localSheetId="27" hidden="1">{#N/A,#N/A,FALSE,"EXTRABUDGT2"}</definedName>
    <definedName name="wrn.EXTRABUDGT2." localSheetId="6" hidden="1">{#N/A,#N/A,FALSE,"EXTRABUDGT2"}</definedName>
    <definedName name="wrn.EXTRABUDGT2." localSheetId="7" hidden="1">{#N/A,#N/A,FALSE,"EXTRABUDGT2"}</definedName>
    <definedName name="wrn.EXTRABUDGT2." localSheetId="8" hidden="1">{#N/A,#N/A,FALSE,"EXTRABUDGT2"}</definedName>
    <definedName name="wrn.EXTRABUDGT2." localSheetId="9" hidden="1">{#N/A,#N/A,FALSE,"EXTRABUDGT2"}</definedName>
    <definedName name="wrn.EXTRABUDGT2." localSheetId="10" hidden="1">{#N/A,#N/A,FALSE,"EXTRABUDGT2"}</definedName>
    <definedName name="wrn.EXTRABUDGT2." localSheetId="11" hidden="1">{#N/A,#N/A,FALSE,"EXTRABUDGT2"}</definedName>
    <definedName name="wrn.EXTRABUDGT2." localSheetId="12" hidden="1">{#N/A,#N/A,FALSE,"EXTRABUDGT2"}</definedName>
    <definedName name="wrn.EXTRABUDGT2." localSheetId="13" hidden="1">{#N/A,#N/A,FALSE,"EXTRABUDGT2"}</definedName>
    <definedName name="wrn.EXTRABUDGT2." localSheetId="14" hidden="1">{#N/A,#N/A,FALSE,"EXTRABUDGT2"}</definedName>
    <definedName name="wrn.EXTRABUDGT2." localSheetId="15" hidden="1">{#N/A,#N/A,FALSE,"EXTRABUDGT2"}</definedName>
    <definedName name="wrn.EXTRABUDGT2." localSheetId="16" hidden="1">{#N/A,#N/A,FALSE,"EXTRABUDGT2"}</definedName>
    <definedName name="wrn.EXTRABUDGT2." localSheetId="17" hidden="1">{#N/A,#N/A,FALSE,"EXTRABUDGT2"}</definedName>
    <definedName name="wrn.EXTRABUDGT2." localSheetId="18" hidden="1">{#N/A,#N/A,FALSE,"EXTRABUDGT2"}</definedName>
    <definedName name="wrn.EXTRABUDGT2." localSheetId="19" hidden="1">{#N/A,#N/A,FALSE,"EXTRABUDGT2"}</definedName>
    <definedName name="wrn.EXTRABUDGT2." localSheetId="21" hidden="1">{#N/A,#N/A,FALSE,"EXTRABUDGT2"}</definedName>
    <definedName name="wrn.EXTRABUDGT2." localSheetId="22" hidden="1">{#N/A,#N/A,FALSE,"EXTRABUDGT2"}</definedName>
    <definedName name="wrn.EXTRABUDGT2." localSheetId="23" hidden="1">{#N/A,#N/A,FALSE,"EXTRABUDGT2"}</definedName>
    <definedName name="wrn.EXTRABUDGT2." hidden="1">{#N/A,#N/A,FALSE,"EXTRABUDGT2"}</definedName>
    <definedName name="wrn.flash." localSheetId="4" hidden="1">{"pl",#N/A,FALSE,"P&amp;L";"scpl",#N/A,FALSE,"scpl"}</definedName>
    <definedName name="wrn.flash." localSheetId="26" hidden="1">{"pl",#N/A,FALSE,"P&amp;L";"scpl",#N/A,FALSE,"scpl"}</definedName>
    <definedName name="wrn.flash." localSheetId="27" hidden="1">{"pl",#N/A,FALSE,"P&amp;L";"scpl",#N/A,FALSE,"scpl"}</definedName>
    <definedName name="wrn.flash." localSheetId="6" hidden="1">{"pl",#N/A,FALSE,"P&amp;L";"scpl",#N/A,FALSE,"scpl"}</definedName>
    <definedName name="wrn.flash." localSheetId="7" hidden="1">{"pl",#N/A,FALSE,"P&amp;L";"scpl",#N/A,FALSE,"scpl"}</definedName>
    <definedName name="wrn.flash." localSheetId="8" hidden="1">{"pl",#N/A,FALSE,"P&amp;L";"scpl",#N/A,FALSE,"scpl"}</definedName>
    <definedName name="wrn.flash." localSheetId="9" hidden="1">{"pl",#N/A,FALSE,"P&amp;L";"scpl",#N/A,FALSE,"scpl"}</definedName>
    <definedName name="wrn.flash." localSheetId="10" hidden="1">{"pl",#N/A,FALSE,"P&amp;L";"scpl",#N/A,FALSE,"scpl"}</definedName>
    <definedName name="wrn.flash." localSheetId="11" hidden="1">{"pl",#N/A,FALSE,"P&amp;L";"scpl",#N/A,FALSE,"scpl"}</definedName>
    <definedName name="wrn.flash." localSheetId="12" hidden="1">{"pl",#N/A,FALSE,"P&amp;L";"scpl",#N/A,FALSE,"scpl"}</definedName>
    <definedName name="wrn.flash." localSheetId="13" hidden="1">{"pl",#N/A,FALSE,"P&amp;L";"scpl",#N/A,FALSE,"scpl"}</definedName>
    <definedName name="wrn.flash." localSheetId="14" hidden="1">{"pl",#N/A,FALSE,"P&amp;L";"scpl",#N/A,FALSE,"scpl"}</definedName>
    <definedName name="wrn.flash." localSheetId="15" hidden="1">{"pl",#N/A,FALSE,"P&amp;L";"scpl",#N/A,FALSE,"scpl"}</definedName>
    <definedName name="wrn.flash." localSheetId="16" hidden="1">{"pl",#N/A,FALSE,"P&amp;L";"scpl",#N/A,FALSE,"scpl"}</definedName>
    <definedName name="wrn.flash." localSheetId="17" hidden="1">{"pl",#N/A,FALSE,"P&amp;L";"scpl",#N/A,FALSE,"scpl"}</definedName>
    <definedName name="wrn.flash." localSheetId="18" hidden="1">{"pl",#N/A,FALSE,"P&amp;L";"scpl",#N/A,FALSE,"scpl"}</definedName>
    <definedName name="wrn.flash." localSheetId="19" hidden="1">{"pl",#N/A,FALSE,"P&amp;L";"scpl",#N/A,FALSE,"scpl"}</definedName>
    <definedName name="wrn.flash." localSheetId="21" hidden="1">{"pl",#N/A,FALSE,"P&amp;L";"scpl",#N/A,FALSE,"scpl"}</definedName>
    <definedName name="wrn.flash." localSheetId="22" hidden="1">{"pl",#N/A,FALSE,"P&amp;L";"scpl",#N/A,FALSE,"scpl"}</definedName>
    <definedName name="wrn.flash." localSheetId="23" hidden="1">{"pl",#N/A,FALSE,"P&amp;L";"scpl",#N/A,FALSE,"scpl"}</definedName>
    <definedName name="wrn.flash." hidden="1">{"pl",#N/A,FALSE,"P&amp;L";"scpl",#N/A,FALSE,"scpl"}</definedName>
    <definedName name="wrn.GDP." localSheetId="4" hidden="1">{#N/A,#N/A,FALSE,"GDP_ORIGIN";#N/A,#N/A,FALSE,"EMP_POP"}</definedName>
    <definedName name="wrn.GDP." localSheetId="26" hidden="1">{#N/A,#N/A,FALSE,"GDP_ORIGIN";#N/A,#N/A,FALSE,"EMP_POP"}</definedName>
    <definedName name="wrn.GDP." localSheetId="27" hidden="1">{#N/A,#N/A,FALSE,"GDP_ORIGIN";#N/A,#N/A,FALSE,"EMP_POP"}</definedName>
    <definedName name="wrn.GDP." localSheetId="6" hidden="1">{#N/A,#N/A,FALSE,"GDP_ORIGIN";#N/A,#N/A,FALSE,"EMP_POP"}</definedName>
    <definedName name="wrn.GDP." localSheetId="7" hidden="1">{#N/A,#N/A,FALSE,"GDP_ORIGIN";#N/A,#N/A,FALSE,"EMP_POP"}</definedName>
    <definedName name="wrn.GDP." localSheetId="8" hidden="1">{#N/A,#N/A,FALSE,"GDP_ORIGIN";#N/A,#N/A,FALSE,"EMP_POP"}</definedName>
    <definedName name="wrn.GDP." localSheetId="9" hidden="1">{#N/A,#N/A,FALSE,"GDP_ORIGIN";#N/A,#N/A,FALSE,"EMP_POP"}</definedName>
    <definedName name="wrn.GDP." localSheetId="10" hidden="1">{#N/A,#N/A,FALSE,"GDP_ORIGIN";#N/A,#N/A,FALSE,"EMP_POP"}</definedName>
    <definedName name="wrn.GDP." localSheetId="11" hidden="1">{#N/A,#N/A,FALSE,"GDP_ORIGIN";#N/A,#N/A,FALSE,"EMP_POP"}</definedName>
    <definedName name="wrn.GDP." localSheetId="12" hidden="1">{#N/A,#N/A,FALSE,"GDP_ORIGIN";#N/A,#N/A,FALSE,"EMP_POP"}</definedName>
    <definedName name="wrn.GDP." localSheetId="13" hidden="1">{#N/A,#N/A,FALSE,"GDP_ORIGIN";#N/A,#N/A,FALSE,"EMP_POP"}</definedName>
    <definedName name="wrn.GDP." localSheetId="14" hidden="1">{#N/A,#N/A,FALSE,"GDP_ORIGIN";#N/A,#N/A,FALSE,"EMP_POP"}</definedName>
    <definedName name="wrn.GDP." localSheetId="15" hidden="1">{#N/A,#N/A,FALSE,"GDP_ORIGIN";#N/A,#N/A,FALSE,"EMP_POP"}</definedName>
    <definedName name="wrn.GDP." localSheetId="16" hidden="1">{#N/A,#N/A,FALSE,"GDP_ORIGIN";#N/A,#N/A,FALSE,"EMP_POP"}</definedName>
    <definedName name="wrn.GDP." localSheetId="17" hidden="1">{#N/A,#N/A,FALSE,"GDP_ORIGIN";#N/A,#N/A,FALSE,"EMP_POP"}</definedName>
    <definedName name="wrn.GDP." localSheetId="18" hidden="1">{#N/A,#N/A,FALSE,"GDP_ORIGIN";#N/A,#N/A,FALSE,"EMP_POP"}</definedName>
    <definedName name="wrn.GDP." localSheetId="19" hidden="1">{#N/A,#N/A,FALSE,"GDP_ORIGIN";#N/A,#N/A,FALSE,"EMP_POP"}</definedName>
    <definedName name="wrn.GDP." localSheetId="21" hidden="1">{#N/A,#N/A,FALSE,"GDP_ORIGIN";#N/A,#N/A,FALSE,"EMP_POP"}</definedName>
    <definedName name="wrn.GDP." localSheetId="22" hidden="1">{#N/A,#N/A,FALSE,"GDP_ORIGIN";#N/A,#N/A,FALSE,"EMP_POP"}</definedName>
    <definedName name="wrn.GDP." localSheetId="23" hidden="1">{#N/A,#N/A,FALSE,"GDP_ORIGIN";#N/A,#N/A,FALSE,"EMP_POP"}</definedName>
    <definedName name="wrn.GDP." hidden="1">{#N/A,#N/A,FALSE,"GDP_ORIGIN";#N/A,#N/A,FALSE,"EMP_POP"}</definedName>
    <definedName name="wrn.GGOVT." localSheetId="4" hidden="1">{#N/A,#N/A,FALSE,"GGOVT"}</definedName>
    <definedName name="wrn.GGOVT." localSheetId="26" hidden="1">{#N/A,#N/A,FALSE,"GGOVT"}</definedName>
    <definedName name="wrn.GGOVT." localSheetId="27" hidden="1">{#N/A,#N/A,FALSE,"GGOVT"}</definedName>
    <definedName name="wrn.GGOVT." localSheetId="6" hidden="1">{#N/A,#N/A,FALSE,"GGOVT"}</definedName>
    <definedName name="wrn.GGOVT." localSheetId="7" hidden="1">{#N/A,#N/A,FALSE,"GGOVT"}</definedName>
    <definedName name="wrn.GGOVT." localSheetId="8" hidden="1">{#N/A,#N/A,FALSE,"GGOVT"}</definedName>
    <definedName name="wrn.GGOVT." localSheetId="9" hidden="1">{#N/A,#N/A,FALSE,"GGOVT"}</definedName>
    <definedName name="wrn.GGOVT." localSheetId="10" hidden="1">{#N/A,#N/A,FALSE,"GGOVT"}</definedName>
    <definedName name="wrn.GGOVT." localSheetId="11" hidden="1">{#N/A,#N/A,FALSE,"GGOVT"}</definedName>
    <definedName name="wrn.GGOVT." localSheetId="12" hidden="1">{#N/A,#N/A,FALSE,"GGOVT"}</definedName>
    <definedName name="wrn.GGOVT." localSheetId="13" hidden="1">{#N/A,#N/A,FALSE,"GGOVT"}</definedName>
    <definedName name="wrn.GGOVT." localSheetId="14" hidden="1">{#N/A,#N/A,FALSE,"GGOVT"}</definedName>
    <definedName name="wrn.GGOVT." localSheetId="15" hidden="1">{#N/A,#N/A,FALSE,"GGOVT"}</definedName>
    <definedName name="wrn.GGOVT." localSheetId="16" hidden="1">{#N/A,#N/A,FALSE,"GGOVT"}</definedName>
    <definedName name="wrn.GGOVT." localSheetId="17" hidden="1">{#N/A,#N/A,FALSE,"GGOVT"}</definedName>
    <definedName name="wrn.GGOVT." localSheetId="18" hidden="1">{#N/A,#N/A,FALSE,"GGOVT"}</definedName>
    <definedName name="wrn.GGOVT." localSheetId="19" hidden="1">{#N/A,#N/A,FALSE,"GGOVT"}</definedName>
    <definedName name="wrn.GGOVT." localSheetId="21" hidden="1">{#N/A,#N/A,FALSE,"GGOVT"}</definedName>
    <definedName name="wrn.GGOVT." localSheetId="22" hidden="1">{#N/A,#N/A,FALSE,"GGOVT"}</definedName>
    <definedName name="wrn.GGOVT." localSheetId="23" hidden="1">{#N/A,#N/A,FALSE,"GGOVT"}</definedName>
    <definedName name="wrn.GGOVT." hidden="1">{#N/A,#N/A,FALSE,"GGOVT"}</definedName>
    <definedName name="wrn.GGOVT2." localSheetId="4" hidden="1">{#N/A,#N/A,FALSE,"GGOVT2"}</definedName>
    <definedName name="wrn.GGOVT2." localSheetId="26" hidden="1">{#N/A,#N/A,FALSE,"GGOVT2"}</definedName>
    <definedName name="wrn.GGOVT2." localSheetId="27" hidden="1">{#N/A,#N/A,FALSE,"GGOVT2"}</definedName>
    <definedName name="wrn.GGOVT2." localSheetId="6" hidden="1">{#N/A,#N/A,FALSE,"GGOVT2"}</definedName>
    <definedName name="wrn.GGOVT2." localSheetId="7" hidden="1">{#N/A,#N/A,FALSE,"GGOVT2"}</definedName>
    <definedName name="wrn.GGOVT2." localSheetId="8" hidden="1">{#N/A,#N/A,FALSE,"GGOVT2"}</definedName>
    <definedName name="wrn.GGOVT2." localSheetId="9" hidden="1">{#N/A,#N/A,FALSE,"GGOVT2"}</definedName>
    <definedName name="wrn.GGOVT2." localSheetId="10" hidden="1">{#N/A,#N/A,FALSE,"GGOVT2"}</definedName>
    <definedName name="wrn.GGOVT2." localSheetId="11" hidden="1">{#N/A,#N/A,FALSE,"GGOVT2"}</definedName>
    <definedName name="wrn.GGOVT2." localSheetId="12" hidden="1">{#N/A,#N/A,FALSE,"GGOVT2"}</definedName>
    <definedName name="wrn.GGOVT2." localSheetId="13" hidden="1">{#N/A,#N/A,FALSE,"GGOVT2"}</definedName>
    <definedName name="wrn.GGOVT2." localSheetId="14" hidden="1">{#N/A,#N/A,FALSE,"GGOVT2"}</definedName>
    <definedName name="wrn.GGOVT2." localSheetId="15" hidden="1">{#N/A,#N/A,FALSE,"GGOVT2"}</definedName>
    <definedName name="wrn.GGOVT2." localSheetId="16" hidden="1">{#N/A,#N/A,FALSE,"GGOVT2"}</definedName>
    <definedName name="wrn.GGOVT2." localSheetId="17" hidden="1">{#N/A,#N/A,FALSE,"GGOVT2"}</definedName>
    <definedName name="wrn.GGOVT2." localSheetId="18" hidden="1">{#N/A,#N/A,FALSE,"GGOVT2"}</definedName>
    <definedName name="wrn.GGOVT2." localSheetId="19" hidden="1">{#N/A,#N/A,FALSE,"GGOVT2"}</definedName>
    <definedName name="wrn.GGOVT2." localSheetId="21" hidden="1">{#N/A,#N/A,FALSE,"GGOVT2"}</definedName>
    <definedName name="wrn.GGOVT2." localSheetId="22" hidden="1">{#N/A,#N/A,FALSE,"GGOVT2"}</definedName>
    <definedName name="wrn.GGOVT2." localSheetId="23" hidden="1">{#N/A,#N/A,FALSE,"GGOVT2"}</definedName>
    <definedName name="wrn.GGOVT2." hidden="1">{#N/A,#N/A,FALSE,"GGOVT2"}</definedName>
    <definedName name="wrn.GGOVTPC." localSheetId="4" hidden="1">{#N/A,#N/A,FALSE,"GGOVT%"}</definedName>
    <definedName name="wrn.GGOVTPC." localSheetId="26" hidden="1">{#N/A,#N/A,FALSE,"GGOVT%"}</definedName>
    <definedName name="wrn.GGOVTPC." localSheetId="27" hidden="1">{#N/A,#N/A,FALSE,"GGOVT%"}</definedName>
    <definedName name="wrn.GGOVTPC." localSheetId="6" hidden="1">{#N/A,#N/A,FALSE,"GGOVT%"}</definedName>
    <definedName name="wrn.GGOVTPC." localSheetId="7" hidden="1">{#N/A,#N/A,FALSE,"GGOVT%"}</definedName>
    <definedName name="wrn.GGOVTPC." localSheetId="8" hidden="1">{#N/A,#N/A,FALSE,"GGOVT%"}</definedName>
    <definedName name="wrn.GGOVTPC." localSheetId="9" hidden="1">{#N/A,#N/A,FALSE,"GGOVT%"}</definedName>
    <definedName name="wrn.GGOVTPC." localSheetId="10" hidden="1">{#N/A,#N/A,FALSE,"GGOVT%"}</definedName>
    <definedName name="wrn.GGOVTPC." localSheetId="11" hidden="1">{#N/A,#N/A,FALSE,"GGOVT%"}</definedName>
    <definedName name="wrn.GGOVTPC." localSheetId="12" hidden="1">{#N/A,#N/A,FALSE,"GGOVT%"}</definedName>
    <definedName name="wrn.GGOVTPC." localSheetId="13" hidden="1">{#N/A,#N/A,FALSE,"GGOVT%"}</definedName>
    <definedName name="wrn.GGOVTPC." localSheetId="14" hidden="1">{#N/A,#N/A,FALSE,"GGOVT%"}</definedName>
    <definedName name="wrn.GGOVTPC." localSheetId="15" hidden="1">{#N/A,#N/A,FALSE,"GGOVT%"}</definedName>
    <definedName name="wrn.GGOVTPC." localSheetId="16" hidden="1">{#N/A,#N/A,FALSE,"GGOVT%"}</definedName>
    <definedName name="wrn.GGOVTPC." localSheetId="17" hidden="1">{#N/A,#N/A,FALSE,"GGOVT%"}</definedName>
    <definedName name="wrn.GGOVTPC." localSheetId="18" hidden="1">{#N/A,#N/A,FALSE,"GGOVT%"}</definedName>
    <definedName name="wrn.GGOVTPC." localSheetId="19" hidden="1">{#N/A,#N/A,FALSE,"GGOVT%"}</definedName>
    <definedName name="wrn.GGOVTPC." localSheetId="21" hidden="1">{#N/A,#N/A,FALSE,"GGOVT%"}</definedName>
    <definedName name="wrn.GGOVTPC." localSheetId="22" hidden="1">{#N/A,#N/A,FALSE,"GGOVT%"}</definedName>
    <definedName name="wrn.GGOVTPC." localSheetId="23" hidden="1">{#N/A,#N/A,FALSE,"GGOVT%"}</definedName>
    <definedName name="wrn.GGOVTPC." hidden="1">{#N/A,#N/A,FALSE,"GGOVT%"}</definedName>
    <definedName name="wrn.INCOMETX." localSheetId="4" hidden="1">{#N/A,#N/A,FALSE,"INCOMETX"}</definedName>
    <definedName name="wrn.INCOMETX." localSheetId="26" hidden="1">{#N/A,#N/A,FALSE,"INCOMETX"}</definedName>
    <definedName name="wrn.INCOMETX." localSheetId="27" hidden="1">{#N/A,#N/A,FALSE,"INCOMETX"}</definedName>
    <definedName name="wrn.INCOMETX." localSheetId="6" hidden="1">{#N/A,#N/A,FALSE,"INCOMETX"}</definedName>
    <definedName name="wrn.INCOMETX." localSheetId="7" hidden="1">{#N/A,#N/A,FALSE,"INCOMETX"}</definedName>
    <definedName name="wrn.INCOMETX." localSheetId="8" hidden="1">{#N/A,#N/A,FALSE,"INCOMETX"}</definedName>
    <definedName name="wrn.INCOMETX." localSheetId="9" hidden="1">{#N/A,#N/A,FALSE,"INCOMETX"}</definedName>
    <definedName name="wrn.INCOMETX." localSheetId="10" hidden="1">{#N/A,#N/A,FALSE,"INCOMETX"}</definedName>
    <definedName name="wrn.INCOMETX." localSheetId="11" hidden="1">{#N/A,#N/A,FALSE,"INCOMETX"}</definedName>
    <definedName name="wrn.INCOMETX." localSheetId="12" hidden="1">{#N/A,#N/A,FALSE,"INCOMETX"}</definedName>
    <definedName name="wrn.INCOMETX." localSheetId="13" hidden="1">{#N/A,#N/A,FALSE,"INCOMETX"}</definedName>
    <definedName name="wrn.INCOMETX." localSheetId="14" hidden="1">{#N/A,#N/A,FALSE,"INCOMETX"}</definedName>
    <definedName name="wrn.INCOMETX." localSheetId="15" hidden="1">{#N/A,#N/A,FALSE,"INCOMETX"}</definedName>
    <definedName name="wrn.INCOMETX." localSheetId="16" hidden="1">{#N/A,#N/A,FALSE,"INCOMETX"}</definedName>
    <definedName name="wrn.INCOMETX." localSheetId="17" hidden="1">{#N/A,#N/A,FALSE,"INCOMETX"}</definedName>
    <definedName name="wrn.INCOMETX." localSheetId="18" hidden="1">{#N/A,#N/A,FALSE,"INCOMETX"}</definedName>
    <definedName name="wrn.INCOMETX." localSheetId="19" hidden="1">{#N/A,#N/A,FALSE,"INCOMETX"}</definedName>
    <definedName name="wrn.INCOMETX." localSheetId="21" hidden="1">{#N/A,#N/A,FALSE,"INCOMETX"}</definedName>
    <definedName name="wrn.INCOMETX." localSheetId="22" hidden="1">{#N/A,#N/A,FALSE,"INCOMETX"}</definedName>
    <definedName name="wrn.INCOMETX." localSheetId="23" hidden="1">{#N/A,#N/A,FALSE,"INCOMETX"}</definedName>
    <definedName name="wrn.INCOMETX." hidden="1">{#N/A,#N/A,FALSE,"INCOMETX"}</definedName>
    <definedName name="wrn.Input._.and._.output._.tables." localSheetId="4" hidden="1">{#N/A,#N/A,FALSE,"SimInp1";#N/A,#N/A,FALSE,"SimInp2";#N/A,#N/A,FALSE,"SimOut1";#N/A,#N/A,FALSE,"SimOut2";#N/A,#N/A,FALSE,"SimOut3";#N/A,#N/A,FALSE,"SimOut4";#N/A,#N/A,FALSE,"SimOut5"}</definedName>
    <definedName name="wrn.Input._.and._.output._.tables." localSheetId="26" hidden="1">{#N/A,#N/A,FALSE,"SimInp1";#N/A,#N/A,FALSE,"SimInp2";#N/A,#N/A,FALSE,"SimOut1";#N/A,#N/A,FALSE,"SimOut2";#N/A,#N/A,FALSE,"SimOut3";#N/A,#N/A,FALSE,"SimOut4";#N/A,#N/A,FALSE,"SimOut5"}</definedName>
    <definedName name="wrn.Input._.and._.output._.tables." localSheetId="27" hidden="1">{#N/A,#N/A,FALSE,"SimInp1";#N/A,#N/A,FALSE,"SimInp2";#N/A,#N/A,FALSE,"SimOut1";#N/A,#N/A,FALSE,"SimOut2";#N/A,#N/A,FALSE,"SimOut3";#N/A,#N/A,FALSE,"SimOut4";#N/A,#N/A,FALSE,"SimOut5"}</definedName>
    <definedName name="wrn.Input._.and._.output._.tables." localSheetId="6"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9" hidden="1">{#N/A,#N/A,FALSE,"SimInp1";#N/A,#N/A,FALSE,"SimInp2";#N/A,#N/A,FALSE,"SimOut1";#N/A,#N/A,FALSE,"SimOut2";#N/A,#N/A,FALSE,"SimOut3";#N/A,#N/A,FALSE,"SimOut4";#N/A,#N/A,FALSE,"SimOut5"}</definedName>
    <definedName name="wrn.Input._.and._.output._.tables." localSheetId="10" hidden="1">{#N/A,#N/A,FALSE,"SimInp1";#N/A,#N/A,FALSE,"SimInp2";#N/A,#N/A,FALSE,"SimOut1";#N/A,#N/A,FALSE,"SimOut2";#N/A,#N/A,FALSE,"SimOut3";#N/A,#N/A,FALSE,"SimOut4";#N/A,#N/A,FALSE,"SimOut5"}</definedName>
    <definedName name="wrn.Input._.and._.output._.tables." localSheetId="11" hidden="1">{#N/A,#N/A,FALSE,"SimInp1";#N/A,#N/A,FALSE,"SimInp2";#N/A,#N/A,FALSE,"SimOut1";#N/A,#N/A,FALSE,"SimOut2";#N/A,#N/A,FALSE,"SimOut3";#N/A,#N/A,FALSE,"SimOut4";#N/A,#N/A,FALSE,"SimOut5"}</definedName>
    <definedName name="wrn.Input._.and._.output._.tables." localSheetId="12" hidden="1">{#N/A,#N/A,FALSE,"SimInp1";#N/A,#N/A,FALSE,"SimInp2";#N/A,#N/A,FALSE,"SimOut1";#N/A,#N/A,FALSE,"SimOut2";#N/A,#N/A,FALSE,"SimOut3";#N/A,#N/A,FALSE,"SimOut4";#N/A,#N/A,FALSE,"SimOut5"}</definedName>
    <definedName name="wrn.Input._.and._.output._.tables." localSheetId="13" hidden="1">{#N/A,#N/A,FALSE,"SimInp1";#N/A,#N/A,FALSE,"SimInp2";#N/A,#N/A,FALSE,"SimOut1";#N/A,#N/A,FALSE,"SimOut2";#N/A,#N/A,FALSE,"SimOut3";#N/A,#N/A,FALSE,"SimOut4";#N/A,#N/A,FALSE,"SimOut5"}</definedName>
    <definedName name="wrn.Input._.and._.output._.tables." localSheetId="14" hidden="1">{#N/A,#N/A,FALSE,"SimInp1";#N/A,#N/A,FALSE,"SimInp2";#N/A,#N/A,FALSE,"SimOut1";#N/A,#N/A,FALSE,"SimOut2";#N/A,#N/A,FALSE,"SimOut3";#N/A,#N/A,FALSE,"SimOut4";#N/A,#N/A,FALSE,"SimOut5"}</definedName>
    <definedName name="wrn.Input._.and._.output._.tables." localSheetId="15" hidden="1">{#N/A,#N/A,FALSE,"SimInp1";#N/A,#N/A,FALSE,"SimInp2";#N/A,#N/A,FALSE,"SimOut1";#N/A,#N/A,FALSE,"SimOut2";#N/A,#N/A,FALSE,"SimOut3";#N/A,#N/A,FALSE,"SimOut4";#N/A,#N/A,FALSE,"SimOut5"}</definedName>
    <definedName name="wrn.Input._.and._.output._.tables." localSheetId="16"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18" hidden="1">{#N/A,#N/A,FALSE,"SimInp1";#N/A,#N/A,FALSE,"SimInp2";#N/A,#N/A,FALSE,"SimOut1";#N/A,#N/A,FALSE,"SimOut2";#N/A,#N/A,FALSE,"SimOut3";#N/A,#N/A,FALSE,"SimOut4";#N/A,#N/A,FALSE,"SimOut5"}</definedName>
    <definedName name="wrn.Input._.and._.output._.tables." localSheetId="19" hidden="1">{#N/A,#N/A,FALSE,"SimInp1";#N/A,#N/A,FALSE,"SimInp2";#N/A,#N/A,FALSE,"SimOut1";#N/A,#N/A,FALSE,"SimOut2";#N/A,#N/A,FALSE,"SimOut3";#N/A,#N/A,FALSE,"SimOut4";#N/A,#N/A,FALSE,"SimOut5"}</definedName>
    <definedName name="wrn.Input._.and._.output._.tables." localSheetId="21" hidden="1">{#N/A,#N/A,FALSE,"SimInp1";#N/A,#N/A,FALSE,"SimInp2";#N/A,#N/A,FALSE,"SimOut1";#N/A,#N/A,FALSE,"SimOut2";#N/A,#N/A,FALSE,"SimOut3";#N/A,#N/A,FALSE,"SimOut4";#N/A,#N/A,FALSE,"SimOut5"}</definedName>
    <definedName name="wrn.Input._.and._.output._.tables." localSheetId="22" hidden="1">{#N/A,#N/A,FALSE,"SimInp1";#N/A,#N/A,FALSE,"SimInp2";#N/A,#N/A,FALSE,"SimOut1";#N/A,#N/A,FALSE,"SimOut2";#N/A,#N/A,FALSE,"SimOut3";#N/A,#N/A,FALSE,"SimOut4";#N/A,#N/A,FALSE,"SimOut5"}</definedName>
    <definedName name="wrn.Input._.and._.output._.tables." localSheetId="2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4" hidden="1">{#N/A,#N/A,FALSE,"INTERST"}</definedName>
    <definedName name="wrn.INTERST." localSheetId="26" hidden="1">{#N/A,#N/A,FALSE,"INTERST"}</definedName>
    <definedName name="wrn.INTERST." localSheetId="27" hidden="1">{#N/A,#N/A,FALSE,"INTERST"}</definedName>
    <definedName name="wrn.INTERST." localSheetId="6" hidden="1">{#N/A,#N/A,FALSE,"INTERST"}</definedName>
    <definedName name="wrn.INTERST." localSheetId="7" hidden="1">{#N/A,#N/A,FALSE,"INTERST"}</definedName>
    <definedName name="wrn.INTERST." localSheetId="8" hidden="1">{#N/A,#N/A,FALSE,"INTERST"}</definedName>
    <definedName name="wrn.INTERST." localSheetId="9" hidden="1">{#N/A,#N/A,FALSE,"INTERST"}</definedName>
    <definedName name="wrn.INTERST." localSheetId="10" hidden="1">{#N/A,#N/A,FALSE,"INTERST"}</definedName>
    <definedName name="wrn.INTERST." localSheetId="11" hidden="1">{#N/A,#N/A,FALSE,"INTERST"}</definedName>
    <definedName name="wrn.INTERST." localSheetId="12" hidden="1">{#N/A,#N/A,FALSE,"INTERST"}</definedName>
    <definedName name="wrn.INTERST." localSheetId="13" hidden="1">{#N/A,#N/A,FALSE,"INTERST"}</definedName>
    <definedName name="wrn.INTERST." localSheetId="14" hidden="1">{#N/A,#N/A,FALSE,"INTERST"}</definedName>
    <definedName name="wrn.INTERST." localSheetId="15" hidden="1">{#N/A,#N/A,FALSE,"INTERST"}</definedName>
    <definedName name="wrn.INTERST." localSheetId="16" hidden="1">{#N/A,#N/A,FALSE,"INTERST"}</definedName>
    <definedName name="wrn.INTERST." localSheetId="17" hidden="1">{#N/A,#N/A,FALSE,"INTERST"}</definedName>
    <definedName name="wrn.INTERST." localSheetId="18" hidden="1">{#N/A,#N/A,FALSE,"INTERST"}</definedName>
    <definedName name="wrn.INTERST." localSheetId="19" hidden="1">{#N/A,#N/A,FALSE,"INTERST"}</definedName>
    <definedName name="wrn.INTERST." localSheetId="21" hidden="1">{#N/A,#N/A,FALSE,"INTERST"}</definedName>
    <definedName name="wrn.INTERST." localSheetId="22" hidden="1">{#N/A,#N/A,FALSE,"INTERST"}</definedName>
    <definedName name="wrn.INTERST." localSheetId="23" hidden="1">{#N/A,#N/A,FALSE,"INTERST"}</definedName>
    <definedName name="wrn.INTERST." hidden="1">{#N/A,#N/A,FALSE,"INTERST"}</definedName>
    <definedName name="wrn.MDABOP." localSheetId="4" hidden="1">{"BOP_TAB",#N/A,FALSE,"N";"MIDTERM_TAB",#N/A,FALSE,"O";"FUND_CRED",#N/A,FALSE,"P";"DEBT_TAB1",#N/A,FALSE,"Q";"DEBT_TAB2",#N/A,FALSE,"Q";"FORFIN_TAB1",#N/A,FALSE,"R";"FORFIN_TAB2",#N/A,FALSE,"R";"BOP_ANALY",#N/A,FALSE,"U"}</definedName>
    <definedName name="wrn.MDABOP." localSheetId="26" hidden="1">{"BOP_TAB",#N/A,FALSE,"N";"MIDTERM_TAB",#N/A,FALSE,"O";"FUND_CRED",#N/A,FALSE,"P";"DEBT_TAB1",#N/A,FALSE,"Q";"DEBT_TAB2",#N/A,FALSE,"Q";"FORFIN_TAB1",#N/A,FALSE,"R";"FORFIN_TAB2",#N/A,FALSE,"R";"BOP_ANALY",#N/A,FALSE,"U"}</definedName>
    <definedName name="wrn.MDABOP." localSheetId="27" hidden="1">{"BOP_TAB",#N/A,FALSE,"N";"MIDTERM_TAB",#N/A,FALSE,"O";"FUND_CRED",#N/A,FALSE,"P";"DEBT_TAB1",#N/A,FALSE,"Q";"DEBT_TAB2",#N/A,FALSE,"Q";"FORFIN_TAB1",#N/A,FALSE,"R";"FORFIN_TAB2",#N/A,FALSE,"R";"BOP_ANALY",#N/A,FALSE,"U"}</definedName>
    <definedName name="wrn.MDABOP." localSheetId="6"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9" hidden="1">{"BOP_TAB",#N/A,FALSE,"N";"MIDTERM_TAB",#N/A,FALSE,"O";"FUND_CRED",#N/A,FALSE,"P";"DEBT_TAB1",#N/A,FALSE,"Q";"DEBT_TAB2",#N/A,FALSE,"Q";"FORFIN_TAB1",#N/A,FALSE,"R";"FORFIN_TAB2",#N/A,FALSE,"R";"BOP_ANALY",#N/A,FALSE,"U"}</definedName>
    <definedName name="wrn.MDABOP." localSheetId="10" hidden="1">{"BOP_TAB",#N/A,FALSE,"N";"MIDTERM_TAB",#N/A,FALSE,"O";"FUND_CRED",#N/A,FALSE,"P";"DEBT_TAB1",#N/A,FALSE,"Q";"DEBT_TAB2",#N/A,FALSE,"Q";"FORFIN_TAB1",#N/A,FALSE,"R";"FORFIN_TAB2",#N/A,FALSE,"R";"BOP_ANALY",#N/A,FALSE,"U"}</definedName>
    <definedName name="wrn.MDABOP." localSheetId="11" hidden="1">{"BOP_TAB",#N/A,FALSE,"N";"MIDTERM_TAB",#N/A,FALSE,"O";"FUND_CRED",#N/A,FALSE,"P";"DEBT_TAB1",#N/A,FALSE,"Q";"DEBT_TAB2",#N/A,FALSE,"Q";"FORFIN_TAB1",#N/A,FALSE,"R";"FORFIN_TAB2",#N/A,FALSE,"R";"BOP_ANALY",#N/A,FALSE,"U"}</definedName>
    <definedName name="wrn.MDABOP." localSheetId="12" hidden="1">{"BOP_TAB",#N/A,FALSE,"N";"MIDTERM_TAB",#N/A,FALSE,"O";"FUND_CRED",#N/A,FALSE,"P";"DEBT_TAB1",#N/A,FALSE,"Q";"DEBT_TAB2",#N/A,FALSE,"Q";"FORFIN_TAB1",#N/A,FALSE,"R";"FORFIN_TAB2",#N/A,FALSE,"R";"BOP_ANALY",#N/A,FALSE,"U"}</definedName>
    <definedName name="wrn.MDABOP." localSheetId="13" hidden="1">{"BOP_TAB",#N/A,FALSE,"N";"MIDTERM_TAB",#N/A,FALSE,"O";"FUND_CRED",#N/A,FALSE,"P";"DEBT_TAB1",#N/A,FALSE,"Q";"DEBT_TAB2",#N/A,FALSE,"Q";"FORFIN_TAB1",#N/A,FALSE,"R";"FORFIN_TAB2",#N/A,FALSE,"R";"BOP_ANALY",#N/A,FALSE,"U"}</definedName>
    <definedName name="wrn.MDABOP." localSheetId="14" hidden="1">{"BOP_TAB",#N/A,FALSE,"N";"MIDTERM_TAB",#N/A,FALSE,"O";"FUND_CRED",#N/A,FALSE,"P";"DEBT_TAB1",#N/A,FALSE,"Q";"DEBT_TAB2",#N/A,FALSE,"Q";"FORFIN_TAB1",#N/A,FALSE,"R";"FORFIN_TAB2",#N/A,FALSE,"R";"BOP_ANALY",#N/A,FALSE,"U"}</definedName>
    <definedName name="wrn.MDABOP." localSheetId="15" hidden="1">{"BOP_TAB",#N/A,FALSE,"N";"MIDTERM_TAB",#N/A,FALSE,"O";"FUND_CRED",#N/A,FALSE,"P";"DEBT_TAB1",#N/A,FALSE,"Q";"DEBT_TAB2",#N/A,FALSE,"Q";"FORFIN_TAB1",#N/A,FALSE,"R";"FORFIN_TAB2",#N/A,FALSE,"R";"BOP_ANALY",#N/A,FALSE,"U"}</definedName>
    <definedName name="wrn.MDABOP." localSheetId="16"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18" hidden="1">{"BOP_TAB",#N/A,FALSE,"N";"MIDTERM_TAB",#N/A,FALSE,"O";"FUND_CRED",#N/A,FALSE,"P";"DEBT_TAB1",#N/A,FALSE,"Q";"DEBT_TAB2",#N/A,FALSE,"Q";"FORFIN_TAB1",#N/A,FALSE,"R";"FORFIN_TAB2",#N/A,FALSE,"R";"BOP_ANALY",#N/A,FALSE,"U"}</definedName>
    <definedName name="wrn.MDABOP." localSheetId="19" hidden="1">{"BOP_TAB",#N/A,FALSE,"N";"MIDTERM_TAB",#N/A,FALSE,"O";"FUND_CRED",#N/A,FALSE,"P";"DEBT_TAB1",#N/A,FALSE,"Q";"DEBT_TAB2",#N/A,FALSE,"Q";"FORFIN_TAB1",#N/A,FALSE,"R";"FORFIN_TAB2",#N/A,FALSE,"R";"BOP_ANALY",#N/A,FALSE,"U"}</definedName>
    <definedName name="wrn.MDABOP." localSheetId="21" hidden="1">{"BOP_TAB",#N/A,FALSE,"N";"MIDTERM_TAB",#N/A,FALSE,"O";"FUND_CRED",#N/A,FALSE,"P";"DEBT_TAB1",#N/A,FALSE,"Q";"DEBT_TAB2",#N/A,FALSE,"Q";"FORFIN_TAB1",#N/A,FALSE,"R";"FORFIN_TAB2",#N/A,FALSE,"R";"BOP_ANALY",#N/A,FALSE,"U"}</definedName>
    <definedName name="wrn.MDABOP." localSheetId="22" hidden="1">{"BOP_TAB",#N/A,FALSE,"N";"MIDTERM_TAB",#N/A,FALSE,"O";"FUND_CRED",#N/A,FALSE,"P";"DEBT_TAB1",#N/A,FALSE,"Q";"DEBT_TAB2",#N/A,FALSE,"Q";"FORFIN_TAB1",#N/A,FALSE,"R";"FORFIN_TAB2",#N/A,FALSE,"R";"BOP_ANALY",#N/A,FALSE,"U"}</definedName>
    <definedName name="wrn.MDABOP." localSheetId="2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4" hidden="1">{"MONA",#N/A,FALSE,"S"}</definedName>
    <definedName name="wrn.MONA." localSheetId="26" hidden="1">{"MONA",#N/A,FALSE,"S"}</definedName>
    <definedName name="wrn.MONA." localSheetId="27" hidden="1">{"MONA",#N/A,FALSE,"S"}</definedName>
    <definedName name="wrn.MONA." localSheetId="6" hidden="1">{"MONA",#N/A,FALSE,"S"}</definedName>
    <definedName name="wrn.MONA." localSheetId="7" hidden="1">{"MONA",#N/A,FALSE,"S"}</definedName>
    <definedName name="wrn.MONA." localSheetId="8" hidden="1">{"MONA",#N/A,FALSE,"S"}</definedName>
    <definedName name="wrn.MONA." localSheetId="9" hidden="1">{"MONA",#N/A,FALSE,"S"}</definedName>
    <definedName name="wrn.MONA." localSheetId="10" hidden="1">{"MONA",#N/A,FALSE,"S"}</definedName>
    <definedName name="wrn.MONA." localSheetId="11" hidden="1">{"MONA",#N/A,FALSE,"S"}</definedName>
    <definedName name="wrn.MONA." localSheetId="12" hidden="1">{"MONA",#N/A,FALSE,"S"}</definedName>
    <definedName name="wrn.MONA." localSheetId="13" hidden="1">{"MONA",#N/A,FALSE,"S"}</definedName>
    <definedName name="wrn.MONA." localSheetId="14" hidden="1">{"MONA",#N/A,FALSE,"S"}</definedName>
    <definedName name="wrn.MONA." localSheetId="15" hidden="1">{"MONA",#N/A,FALSE,"S"}</definedName>
    <definedName name="wrn.MONA." localSheetId="16" hidden="1">{"MONA",#N/A,FALSE,"S"}</definedName>
    <definedName name="wrn.MONA." localSheetId="17" hidden="1">{"MONA",#N/A,FALSE,"S"}</definedName>
    <definedName name="wrn.MONA." localSheetId="18" hidden="1">{"MONA",#N/A,FALSE,"S"}</definedName>
    <definedName name="wrn.MONA." localSheetId="19" hidden="1">{"MONA",#N/A,FALSE,"S"}</definedName>
    <definedName name="wrn.MONA." localSheetId="21" hidden="1">{"MONA",#N/A,FALSE,"S"}</definedName>
    <definedName name="wrn.MONA." localSheetId="22" hidden="1">{"MONA",#N/A,FALSE,"S"}</definedName>
    <definedName name="wrn.MONA." localSheetId="23" hidden="1">{"MONA",#N/A,FALSE,"S"}</definedName>
    <definedName name="wrn.MONA." hidden="1">{"MONA",#N/A,FALSE,"S"}</definedName>
    <definedName name="wrn.MS." localSheetId="4" hidden="1">{#N/A,#N/A,FALSE,"MS"}</definedName>
    <definedName name="wrn.MS." localSheetId="26" hidden="1">{#N/A,#N/A,FALSE,"MS"}</definedName>
    <definedName name="wrn.MS." localSheetId="27" hidden="1">{#N/A,#N/A,FALSE,"MS"}</definedName>
    <definedName name="wrn.MS." localSheetId="6" hidden="1">{#N/A,#N/A,FALSE,"MS"}</definedName>
    <definedName name="wrn.MS." localSheetId="7" hidden="1">{#N/A,#N/A,FALSE,"MS"}</definedName>
    <definedName name="wrn.MS." localSheetId="8" hidden="1">{#N/A,#N/A,FALSE,"MS"}</definedName>
    <definedName name="wrn.MS." localSheetId="9" hidden="1">{#N/A,#N/A,FALSE,"MS"}</definedName>
    <definedName name="wrn.MS." localSheetId="10" hidden="1">{#N/A,#N/A,FALSE,"MS"}</definedName>
    <definedName name="wrn.MS." localSheetId="11" hidden="1">{#N/A,#N/A,FALSE,"MS"}</definedName>
    <definedName name="wrn.MS." localSheetId="12" hidden="1">{#N/A,#N/A,FALSE,"MS"}</definedName>
    <definedName name="wrn.MS." localSheetId="13" hidden="1">{#N/A,#N/A,FALSE,"MS"}</definedName>
    <definedName name="wrn.MS." localSheetId="14" hidden="1">{#N/A,#N/A,FALSE,"MS"}</definedName>
    <definedName name="wrn.MS." localSheetId="15" hidden="1">{#N/A,#N/A,FALSE,"MS"}</definedName>
    <definedName name="wrn.MS." localSheetId="16" hidden="1">{#N/A,#N/A,FALSE,"MS"}</definedName>
    <definedName name="wrn.MS." localSheetId="17" hidden="1">{#N/A,#N/A,FALSE,"MS"}</definedName>
    <definedName name="wrn.MS." localSheetId="18" hidden="1">{#N/A,#N/A,FALSE,"MS"}</definedName>
    <definedName name="wrn.MS." localSheetId="19" hidden="1">{#N/A,#N/A,FALSE,"MS"}</definedName>
    <definedName name="wrn.MS." localSheetId="21" hidden="1">{#N/A,#N/A,FALSE,"MS"}</definedName>
    <definedName name="wrn.MS." localSheetId="22" hidden="1">{#N/A,#N/A,FALSE,"MS"}</definedName>
    <definedName name="wrn.MS." localSheetId="23" hidden="1">{#N/A,#N/A,FALSE,"MS"}</definedName>
    <definedName name="wrn.MS." hidden="1">{#N/A,#N/A,FALSE,"MS"}</definedName>
    <definedName name="wrn.NBG." localSheetId="4" hidden="1">{#N/A,#N/A,FALSE,"NBG"}</definedName>
    <definedName name="wrn.NBG." localSheetId="26" hidden="1">{#N/A,#N/A,FALSE,"NBG"}</definedName>
    <definedName name="wrn.NBG." localSheetId="27" hidden="1">{#N/A,#N/A,FALSE,"NBG"}</definedName>
    <definedName name="wrn.NBG." localSheetId="6" hidden="1">{#N/A,#N/A,FALSE,"NBG"}</definedName>
    <definedName name="wrn.NBG." localSheetId="7" hidden="1">{#N/A,#N/A,FALSE,"NBG"}</definedName>
    <definedName name="wrn.NBG." localSheetId="8" hidden="1">{#N/A,#N/A,FALSE,"NBG"}</definedName>
    <definedName name="wrn.NBG." localSheetId="9" hidden="1">{#N/A,#N/A,FALSE,"NBG"}</definedName>
    <definedName name="wrn.NBG." localSheetId="10" hidden="1">{#N/A,#N/A,FALSE,"NBG"}</definedName>
    <definedName name="wrn.NBG." localSheetId="11" hidden="1">{#N/A,#N/A,FALSE,"NBG"}</definedName>
    <definedName name="wrn.NBG." localSheetId="12" hidden="1">{#N/A,#N/A,FALSE,"NBG"}</definedName>
    <definedName name="wrn.NBG." localSheetId="13" hidden="1">{#N/A,#N/A,FALSE,"NBG"}</definedName>
    <definedName name="wrn.NBG." localSheetId="14" hidden="1">{#N/A,#N/A,FALSE,"NBG"}</definedName>
    <definedName name="wrn.NBG." localSheetId="15" hidden="1">{#N/A,#N/A,FALSE,"NBG"}</definedName>
    <definedName name="wrn.NBG." localSheetId="16" hidden="1">{#N/A,#N/A,FALSE,"NBG"}</definedName>
    <definedName name="wrn.NBG." localSheetId="17" hidden="1">{#N/A,#N/A,FALSE,"NBG"}</definedName>
    <definedName name="wrn.NBG." localSheetId="18" hidden="1">{#N/A,#N/A,FALSE,"NBG"}</definedName>
    <definedName name="wrn.NBG." localSheetId="19" hidden="1">{#N/A,#N/A,FALSE,"NBG"}</definedName>
    <definedName name="wrn.NBG." localSheetId="21" hidden="1">{#N/A,#N/A,FALSE,"NBG"}</definedName>
    <definedName name="wrn.NBG." localSheetId="22" hidden="1">{#N/A,#N/A,FALSE,"NBG"}</definedName>
    <definedName name="wrn.NBG." localSheetId="23" hidden="1">{#N/A,#N/A,FALSE,"NBG"}</definedName>
    <definedName name="wrn.NBG." hidden="1">{#N/A,#N/A,FALSE,"NBG"}</definedName>
    <definedName name="wrn.Output._.tables." localSheetId="4" hidden="1">{#N/A,#N/A,FALSE,"I";#N/A,#N/A,FALSE,"J";#N/A,#N/A,FALSE,"K";#N/A,#N/A,FALSE,"L";#N/A,#N/A,FALSE,"M";#N/A,#N/A,FALSE,"N";#N/A,#N/A,FALSE,"O"}</definedName>
    <definedName name="wrn.Output._.tables." localSheetId="26" hidden="1">{#N/A,#N/A,FALSE,"I";#N/A,#N/A,FALSE,"J";#N/A,#N/A,FALSE,"K";#N/A,#N/A,FALSE,"L";#N/A,#N/A,FALSE,"M";#N/A,#N/A,FALSE,"N";#N/A,#N/A,FALSE,"O"}</definedName>
    <definedName name="wrn.Output._.tables." localSheetId="27" hidden="1">{#N/A,#N/A,FALSE,"I";#N/A,#N/A,FALSE,"J";#N/A,#N/A,FALSE,"K";#N/A,#N/A,FALSE,"L";#N/A,#N/A,FALSE,"M";#N/A,#N/A,FALSE,"N";#N/A,#N/A,FALSE,"O"}</definedName>
    <definedName name="wrn.Output._.tables." localSheetId="6" hidden="1">{#N/A,#N/A,FALSE,"I";#N/A,#N/A,FALSE,"J";#N/A,#N/A,FALSE,"K";#N/A,#N/A,FALSE,"L";#N/A,#N/A,FALSE,"M";#N/A,#N/A,FALSE,"N";#N/A,#N/A,FALSE,"O"}</definedName>
    <definedName name="wrn.Output._.tables." localSheetId="7" hidden="1">{#N/A,#N/A,FALSE,"I";#N/A,#N/A,FALSE,"J";#N/A,#N/A,FALSE,"K";#N/A,#N/A,FALSE,"L";#N/A,#N/A,FALSE,"M";#N/A,#N/A,FALSE,"N";#N/A,#N/A,FALSE,"O"}</definedName>
    <definedName name="wrn.Output._.tables." localSheetId="8" hidden="1">{#N/A,#N/A,FALSE,"I";#N/A,#N/A,FALSE,"J";#N/A,#N/A,FALSE,"K";#N/A,#N/A,FALSE,"L";#N/A,#N/A,FALSE,"M";#N/A,#N/A,FALSE,"N";#N/A,#N/A,FALSE,"O"}</definedName>
    <definedName name="wrn.Output._.tables." localSheetId="9" hidden="1">{#N/A,#N/A,FALSE,"I";#N/A,#N/A,FALSE,"J";#N/A,#N/A,FALSE,"K";#N/A,#N/A,FALSE,"L";#N/A,#N/A,FALSE,"M";#N/A,#N/A,FALSE,"N";#N/A,#N/A,FALSE,"O"}</definedName>
    <definedName name="wrn.Output._.tables." localSheetId="10" hidden="1">{#N/A,#N/A,FALSE,"I";#N/A,#N/A,FALSE,"J";#N/A,#N/A,FALSE,"K";#N/A,#N/A,FALSE,"L";#N/A,#N/A,FALSE,"M";#N/A,#N/A,FALSE,"N";#N/A,#N/A,FALSE,"O"}</definedName>
    <definedName name="wrn.Output._.tables." localSheetId="11" hidden="1">{#N/A,#N/A,FALSE,"I";#N/A,#N/A,FALSE,"J";#N/A,#N/A,FALSE,"K";#N/A,#N/A,FALSE,"L";#N/A,#N/A,FALSE,"M";#N/A,#N/A,FALSE,"N";#N/A,#N/A,FALSE,"O"}</definedName>
    <definedName name="wrn.Output._.tables." localSheetId="12" hidden="1">{#N/A,#N/A,FALSE,"I";#N/A,#N/A,FALSE,"J";#N/A,#N/A,FALSE,"K";#N/A,#N/A,FALSE,"L";#N/A,#N/A,FALSE,"M";#N/A,#N/A,FALSE,"N";#N/A,#N/A,FALSE,"O"}</definedName>
    <definedName name="wrn.Output._.tables." localSheetId="13" hidden="1">{#N/A,#N/A,FALSE,"I";#N/A,#N/A,FALSE,"J";#N/A,#N/A,FALSE,"K";#N/A,#N/A,FALSE,"L";#N/A,#N/A,FALSE,"M";#N/A,#N/A,FALSE,"N";#N/A,#N/A,FALSE,"O"}</definedName>
    <definedName name="wrn.Output._.tables." localSheetId="14" hidden="1">{#N/A,#N/A,FALSE,"I";#N/A,#N/A,FALSE,"J";#N/A,#N/A,FALSE,"K";#N/A,#N/A,FALSE,"L";#N/A,#N/A,FALSE,"M";#N/A,#N/A,FALSE,"N";#N/A,#N/A,FALSE,"O"}</definedName>
    <definedName name="wrn.Output._.tables." localSheetId="15" hidden="1">{#N/A,#N/A,FALSE,"I";#N/A,#N/A,FALSE,"J";#N/A,#N/A,FALSE,"K";#N/A,#N/A,FALSE,"L";#N/A,#N/A,FALSE,"M";#N/A,#N/A,FALSE,"N";#N/A,#N/A,FALSE,"O"}</definedName>
    <definedName name="wrn.Output._.tables." localSheetId="16" hidden="1">{#N/A,#N/A,FALSE,"I";#N/A,#N/A,FALSE,"J";#N/A,#N/A,FALSE,"K";#N/A,#N/A,FALSE,"L";#N/A,#N/A,FALSE,"M";#N/A,#N/A,FALSE,"N";#N/A,#N/A,FALSE,"O"}</definedName>
    <definedName name="wrn.Output._.tables." localSheetId="17" hidden="1">{#N/A,#N/A,FALSE,"I";#N/A,#N/A,FALSE,"J";#N/A,#N/A,FALSE,"K";#N/A,#N/A,FALSE,"L";#N/A,#N/A,FALSE,"M";#N/A,#N/A,FALSE,"N";#N/A,#N/A,FALSE,"O"}</definedName>
    <definedName name="wrn.Output._.tables." localSheetId="18" hidden="1">{#N/A,#N/A,FALSE,"I";#N/A,#N/A,FALSE,"J";#N/A,#N/A,FALSE,"K";#N/A,#N/A,FALSE,"L";#N/A,#N/A,FALSE,"M";#N/A,#N/A,FALSE,"N";#N/A,#N/A,FALSE,"O"}</definedName>
    <definedName name="wrn.Output._.tables." localSheetId="19" hidden="1">{#N/A,#N/A,FALSE,"I";#N/A,#N/A,FALSE,"J";#N/A,#N/A,FALSE,"K";#N/A,#N/A,FALSE,"L";#N/A,#N/A,FALSE,"M";#N/A,#N/A,FALSE,"N";#N/A,#N/A,FALSE,"O"}</definedName>
    <definedName name="wrn.Output._.tables." localSheetId="21" hidden="1">{#N/A,#N/A,FALSE,"I";#N/A,#N/A,FALSE,"J";#N/A,#N/A,FALSE,"K";#N/A,#N/A,FALSE,"L";#N/A,#N/A,FALSE,"M";#N/A,#N/A,FALSE,"N";#N/A,#N/A,FALSE,"O"}</definedName>
    <definedName name="wrn.Output._.tables." localSheetId="22" hidden="1">{#N/A,#N/A,FALSE,"I";#N/A,#N/A,FALSE,"J";#N/A,#N/A,FALSE,"K";#N/A,#N/A,FALSE,"L";#N/A,#N/A,FALSE,"M";#N/A,#N/A,FALSE,"N";#N/A,#N/A,FALSE,"O"}</definedName>
    <definedName name="wrn.Output._.tables." localSheetId="23" hidden="1">{#N/A,#N/A,FALSE,"I";#N/A,#N/A,FALSE,"J";#N/A,#N/A,FALSE,"K";#N/A,#N/A,FALSE,"L";#N/A,#N/A,FALSE,"M";#N/A,#N/A,FALSE,"N";#N/A,#N/A,FALSE,"O"}</definedName>
    <definedName name="wrn.Output._.tables." hidden="1">{#N/A,#N/A,FALSE,"I";#N/A,#N/A,FALSE,"J";#N/A,#N/A,FALSE,"K";#N/A,#N/A,FALSE,"L";#N/A,#N/A,FALSE,"M";#N/A,#N/A,FALSE,"N";#N/A,#N/A,FALSE,"O"}</definedName>
    <definedName name="wrn.PCPI." localSheetId="4" hidden="1">{#N/A,#N/A,FALSE,"PCPI"}</definedName>
    <definedName name="wrn.PCPI." localSheetId="26" hidden="1">{#N/A,#N/A,FALSE,"PCPI"}</definedName>
    <definedName name="wrn.PCPI." localSheetId="27" hidden="1">{#N/A,#N/A,FALSE,"PCPI"}</definedName>
    <definedName name="wrn.PCPI." localSheetId="6" hidden="1">{#N/A,#N/A,FALSE,"PCPI"}</definedName>
    <definedName name="wrn.PCPI." localSheetId="7" hidden="1">{#N/A,#N/A,FALSE,"PCPI"}</definedName>
    <definedName name="wrn.PCPI." localSheetId="8" hidden="1">{#N/A,#N/A,FALSE,"PCPI"}</definedName>
    <definedName name="wrn.PCPI." localSheetId="9" hidden="1">{#N/A,#N/A,FALSE,"PCPI"}</definedName>
    <definedName name="wrn.PCPI." localSheetId="10" hidden="1">{#N/A,#N/A,FALSE,"PCPI"}</definedName>
    <definedName name="wrn.PCPI." localSheetId="11" hidden="1">{#N/A,#N/A,FALSE,"PCPI"}</definedName>
    <definedName name="wrn.PCPI." localSheetId="12" hidden="1">{#N/A,#N/A,FALSE,"PCPI"}</definedName>
    <definedName name="wrn.PCPI." localSheetId="13" hidden="1">{#N/A,#N/A,FALSE,"PCPI"}</definedName>
    <definedName name="wrn.PCPI." localSheetId="14" hidden="1">{#N/A,#N/A,FALSE,"PCPI"}</definedName>
    <definedName name="wrn.PCPI." localSheetId="15" hidden="1">{#N/A,#N/A,FALSE,"PCPI"}</definedName>
    <definedName name="wrn.PCPI." localSheetId="16" hidden="1">{#N/A,#N/A,FALSE,"PCPI"}</definedName>
    <definedName name="wrn.PCPI." localSheetId="17" hidden="1">{#N/A,#N/A,FALSE,"PCPI"}</definedName>
    <definedName name="wrn.PCPI." localSheetId="18" hidden="1">{#N/A,#N/A,FALSE,"PCPI"}</definedName>
    <definedName name="wrn.PCPI." localSheetId="19" hidden="1">{#N/A,#N/A,FALSE,"PCPI"}</definedName>
    <definedName name="wrn.PCPI." localSheetId="21" hidden="1">{#N/A,#N/A,FALSE,"PCPI"}</definedName>
    <definedName name="wrn.PCPI." localSheetId="22" hidden="1">{#N/A,#N/A,FALSE,"PCPI"}</definedName>
    <definedName name="wrn.PCPI." localSheetId="23" hidden="1">{#N/A,#N/A,FALSE,"PCPI"}</definedName>
    <definedName name="wrn.PCPI." hidden="1">{#N/A,#N/A,FALSE,"PCPI"}</definedName>
    <definedName name="wrn.PENSION." localSheetId="4" hidden="1">{#N/A,#N/A,FALSE,"PENSION"}</definedName>
    <definedName name="wrn.PENSION." localSheetId="26" hidden="1">{#N/A,#N/A,FALSE,"PENSION"}</definedName>
    <definedName name="wrn.PENSION." localSheetId="27" hidden="1">{#N/A,#N/A,FALSE,"PENSION"}</definedName>
    <definedName name="wrn.PENSION." localSheetId="6" hidden="1">{#N/A,#N/A,FALSE,"PENSION"}</definedName>
    <definedName name="wrn.PENSION." localSheetId="7" hidden="1">{#N/A,#N/A,FALSE,"PENSION"}</definedName>
    <definedName name="wrn.PENSION." localSheetId="8" hidden="1">{#N/A,#N/A,FALSE,"PENSION"}</definedName>
    <definedName name="wrn.PENSION." localSheetId="9" hidden="1">{#N/A,#N/A,FALSE,"PENSION"}</definedName>
    <definedName name="wrn.PENSION." localSheetId="10" hidden="1">{#N/A,#N/A,FALSE,"PENSION"}</definedName>
    <definedName name="wrn.PENSION." localSheetId="11" hidden="1">{#N/A,#N/A,FALSE,"PENSION"}</definedName>
    <definedName name="wrn.PENSION." localSheetId="12" hidden="1">{#N/A,#N/A,FALSE,"PENSION"}</definedName>
    <definedName name="wrn.PENSION." localSheetId="13" hidden="1">{#N/A,#N/A,FALSE,"PENSION"}</definedName>
    <definedName name="wrn.PENSION." localSheetId="14" hidden="1">{#N/A,#N/A,FALSE,"PENSION"}</definedName>
    <definedName name="wrn.PENSION." localSheetId="15" hidden="1">{#N/A,#N/A,FALSE,"PENSION"}</definedName>
    <definedName name="wrn.PENSION." localSheetId="16" hidden="1">{#N/A,#N/A,FALSE,"PENSION"}</definedName>
    <definedName name="wrn.PENSION." localSheetId="17" hidden="1">{#N/A,#N/A,FALSE,"PENSION"}</definedName>
    <definedName name="wrn.PENSION." localSheetId="18" hidden="1">{#N/A,#N/A,FALSE,"PENSION"}</definedName>
    <definedName name="wrn.PENSION." localSheetId="19" hidden="1">{#N/A,#N/A,FALSE,"PENSION"}</definedName>
    <definedName name="wrn.PENSION." localSheetId="21" hidden="1">{#N/A,#N/A,FALSE,"PENSION"}</definedName>
    <definedName name="wrn.PENSION." localSheetId="22" hidden="1">{#N/A,#N/A,FALSE,"PENSION"}</definedName>
    <definedName name="wrn.PENSION." localSheetId="23" hidden="1">{#N/A,#N/A,FALSE,"PENSION"}</definedName>
    <definedName name="wrn.PENSION." hidden="1">{#N/A,#N/A,FALSE,"PENSION"}</definedName>
    <definedName name="wrn.PRUDENT." localSheetId="4" hidden="1">{#N/A,#N/A,FALSE,"PRUDENT"}</definedName>
    <definedName name="wrn.PRUDENT." localSheetId="26" hidden="1">{#N/A,#N/A,FALSE,"PRUDENT"}</definedName>
    <definedName name="wrn.PRUDENT." localSheetId="27" hidden="1">{#N/A,#N/A,FALSE,"PRUDENT"}</definedName>
    <definedName name="wrn.PRUDENT." localSheetId="6" hidden="1">{#N/A,#N/A,FALSE,"PRUDENT"}</definedName>
    <definedName name="wrn.PRUDENT." localSheetId="7" hidden="1">{#N/A,#N/A,FALSE,"PRUDENT"}</definedName>
    <definedName name="wrn.PRUDENT." localSheetId="8" hidden="1">{#N/A,#N/A,FALSE,"PRUDENT"}</definedName>
    <definedName name="wrn.PRUDENT." localSheetId="9" hidden="1">{#N/A,#N/A,FALSE,"PRUDENT"}</definedName>
    <definedName name="wrn.PRUDENT." localSheetId="10" hidden="1">{#N/A,#N/A,FALSE,"PRUDENT"}</definedName>
    <definedName name="wrn.PRUDENT." localSheetId="11" hidden="1">{#N/A,#N/A,FALSE,"PRUDENT"}</definedName>
    <definedName name="wrn.PRUDENT." localSheetId="12" hidden="1">{#N/A,#N/A,FALSE,"PRUDENT"}</definedName>
    <definedName name="wrn.PRUDENT." localSheetId="13" hidden="1">{#N/A,#N/A,FALSE,"PRUDENT"}</definedName>
    <definedName name="wrn.PRUDENT." localSheetId="14" hidden="1">{#N/A,#N/A,FALSE,"PRUDENT"}</definedName>
    <definedName name="wrn.PRUDENT." localSheetId="15" hidden="1">{#N/A,#N/A,FALSE,"PRUDENT"}</definedName>
    <definedName name="wrn.PRUDENT." localSheetId="16" hidden="1">{#N/A,#N/A,FALSE,"PRUDENT"}</definedName>
    <definedName name="wrn.PRUDENT." localSheetId="17" hidden="1">{#N/A,#N/A,FALSE,"PRUDENT"}</definedName>
    <definedName name="wrn.PRUDENT." localSheetId="18" hidden="1">{#N/A,#N/A,FALSE,"PRUDENT"}</definedName>
    <definedName name="wrn.PRUDENT." localSheetId="19" hidden="1">{#N/A,#N/A,FALSE,"PRUDENT"}</definedName>
    <definedName name="wrn.PRUDENT." localSheetId="21" hidden="1">{#N/A,#N/A,FALSE,"PRUDENT"}</definedName>
    <definedName name="wrn.PRUDENT." localSheetId="22" hidden="1">{#N/A,#N/A,FALSE,"PRUDENT"}</definedName>
    <definedName name="wrn.PRUDENT." localSheetId="23" hidden="1">{#N/A,#N/A,FALSE,"PRUDENT"}</definedName>
    <definedName name="wrn.PRUDENT." hidden="1">{#N/A,#N/A,FALSE,"PRUDENT"}</definedName>
    <definedName name="wrn.PUBLEXP." localSheetId="4" hidden="1">{#N/A,#N/A,FALSE,"PUBLEXP"}</definedName>
    <definedName name="wrn.PUBLEXP." localSheetId="26" hidden="1">{#N/A,#N/A,FALSE,"PUBLEXP"}</definedName>
    <definedName name="wrn.PUBLEXP." localSheetId="27" hidden="1">{#N/A,#N/A,FALSE,"PUBLEXP"}</definedName>
    <definedName name="wrn.PUBLEXP." localSheetId="6" hidden="1">{#N/A,#N/A,FALSE,"PUBLEXP"}</definedName>
    <definedName name="wrn.PUBLEXP." localSheetId="7" hidden="1">{#N/A,#N/A,FALSE,"PUBLEXP"}</definedName>
    <definedName name="wrn.PUBLEXP." localSheetId="8" hidden="1">{#N/A,#N/A,FALSE,"PUBLEXP"}</definedName>
    <definedName name="wrn.PUBLEXP." localSheetId="9" hidden="1">{#N/A,#N/A,FALSE,"PUBLEXP"}</definedName>
    <definedName name="wrn.PUBLEXP." localSheetId="10" hidden="1">{#N/A,#N/A,FALSE,"PUBLEXP"}</definedName>
    <definedName name="wrn.PUBLEXP." localSheetId="11" hidden="1">{#N/A,#N/A,FALSE,"PUBLEXP"}</definedName>
    <definedName name="wrn.PUBLEXP." localSheetId="12" hidden="1">{#N/A,#N/A,FALSE,"PUBLEXP"}</definedName>
    <definedName name="wrn.PUBLEXP." localSheetId="13" hidden="1">{#N/A,#N/A,FALSE,"PUBLEXP"}</definedName>
    <definedName name="wrn.PUBLEXP." localSheetId="14" hidden="1">{#N/A,#N/A,FALSE,"PUBLEXP"}</definedName>
    <definedName name="wrn.PUBLEXP." localSheetId="15" hidden="1">{#N/A,#N/A,FALSE,"PUBLEXP"}</definedName>
    <definedName name="wrn.PUBLEXP." localSheetId="16" hidden="1">{#N/A,#N/A,FALSE,"PUBLEXP"}</definedName>
    <definedName name="wrn.PUBLEXP." localSheetId="17" hidden="1">{#N/A,#N/A,FALSE,"PUBLEXP"}</definedName>
    <definedName name="wrn.PUBLEXP." localSheetId="18" hidden="1">{#N/A,#N/A,FALSE,"PUBLEXP"}</definedName>
    <definedName name="wrn.PUBLEXP." localSheetId="19" hidden="1">{#N/A,#N/A,FALSE,"PUBLEXP"}</definedName>
    <definedName name="wrn.PUBLEXP." localSheetId="21" hidden="1">{#N/A,#N/A,FALSE,"PUBLEXP"}</definedName>
    <definedName name="wrn.PUBLEXP." localSheetId="22" hidden="1">{#N/A,#N/A,FALSE,"PUBLEXP"}</definedName>
    <definedName name="wrn.PUBLEXP." localSheetId="23" hidden="1">{#N/A,#N/A,FALSE,"PUBLEXP"}</definedName>
    <definedName name="wrn.PUBLEXP." hidden="1">{#N/A,#N/A,FALSE,"PUBLEXP"}</definedName>
    <definedName name="wrn.REDTABS." localSheetId="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5"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6"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8"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9"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4" hidden="1">{#N/A,#N/A,FALSE,"REVSHARE"}</definedName>
    <definedName name="wrn.REVSHARE." localSheetId="26" hidden="1">{#N/A,#N/A,FALSE,"REVSHARE"}</definedName>
    <definedName name="wrn.REVSHARE." localSheetId="27" hidden="1">{#N/A,#N/A,FALSE,"REVSHARE"}</definedName>
    <definedName name="wrn.REVSHARE." localSheetId="6" hidden="1">{#N/A,#N/A,FALSE,"REVSHARE"}</definedName>
    <definedName name="wrn.REVSHARE." localSheetId="7" hidden="1">{#N/A,#N/A,FALSE,"REVSHARE"}</definedName>
    <definedName name="wrn.REVSHARE." localSheetId="8" hidden="1">{#N/A,#N/A,FALSE,"REVSHARE"}</definedName>
    <definedName name="wrn.REVSHARE." localSheetId="9" hidden="1">{#N/A,#N/A,FALSE,"REVSHARE"}</definedName>
    <definedName name="wrn.REVSHARE." localSheetId="10" hidden="1">{#N/A,#N/A,FALSE,"REVSHARE"}</definedName>
    <definedName name="wrn.REVSHARE." localSheetId="11" hidden="1">{#N/A,#N/A,FALSE,"REVSHARE"}</definedName>
    <definedName name="wrn.REVSHARE." localSheetId="12" hidden="1">{#N/A,#N/A,FALSE,"REVSHARE"}</definedName>
    <definedName name="wrn.REVSHARE." localSheetId="13" hidden="1">{#N/A,#N/A,FALSE,"REVSHARE"}</definedName>
    <definedName name="wrn.REVSHARE." localSheetId="14" hidden="1">{#N/A,#N/A,FALSE,"REVSHARE"}</definedName>
    <definedName name="wrn.REVSHARE." localSheetId="15" hidden="1">{#N/A,#N/A,FALSE,"REVSHARE"}</definedName>
    <definedName name="wrn.REVSHARE." localSheetId="16" hidden="1">{#N/A,#N/A,FALSE,"REVSHARE"}</definedName>
    <definedName name="wrn.REVSHARE." localSheetId="17" hidden="1">{#N/A,#N/A,FALSE,"REVSHARE"}</definedName>
    <definedName name="wrn.REVSHARE." localSheetId="18" hidden="1">{#N/A,#N/A,FALSE,"REVSHARE"}</definedName>
    <definedName name="wrn.REVSHARE." localSheetId="19" hidden="1">{#N/A,#N/A,FALSE,"REVSHARE"}</definedName>
    <definedName name="wrn.REVSHARE." localSheetId="21" hidden="1">{#N/A,#N/A,FALSE,"REVSHARE"}</definedName>
    <definedName name="wrn.REVSHARE." localSheetId="22" hidden="1">{#N/A,#N/A,FALSE,"REVSHARE"}</definedName>
    <definedName name="wrn.REVSHARE." localSheetId="23" hidden="1">{#N/A,#N/A,FALSE,"REVSHARE"}</definedName>
    <definedName name="wrn.REVSHARE." hidden="1">{#N/A,#N/A,FALSE,"REVSHARE"}</definedName>
    <definedName name="wrn.STATE." localSheetId="4" hidden="1">{#N/A,#N/A,FALSE,"STATE"}</definedName>
    <definedName name="wrn.STATE." localSheetId="26" hidden="1">{#N/A,#N/A,FALSE,"STATE"}</definedName>
    <definedName name="wrn.STATE." localSheetId="27" hidden="1">{#N/A,#N/A,FALSE,"STATE"}</definedName>
    <definedName name="wrn.STATE." localSheetId="6" hidden="1">{#N/A,#N/A,FALSE,"STATE"}</definedName>
    <definedName name="wrn.STATE." localSheetId="7" hidden="1">{#N/A,#N/A,FALSE,"STATE"}</definedName>
    <definedName name="wrn.STATE." localSheetId="8" hidden="1">{#N/A,#N/A,FALSE,"STATE"}</definedName>
    <definedName name="wrn.STATE." localSheetId="9" hidden="1">{#N/A,#N/A,FALSE,"STATE"}</definedName>
    <definedName name="wrn.STATE." localSheetId="10" hidden="1">{#N/A,#N/A,FALSE,"STATE"}</definedName>
    <definedName name="wrn.STATE." localSheetId="11" hidden="1">{#N/A,#N/A,FALSE,"STATE"}</definedName>
    <definedName name="wrn.STATE." localSheetId="12" hidden="1">{#N/A,#N/A,FALSE,"STATE"}</definedName>
    <definedName name="wrn.STATE." localSheetId="13" hidden="1">{#N/A,#N/A,FALSE,"STATE"}</definedName>
    <definedName name="wrn.STATE." localSheetId="14" hidden="1">{#N/A,#N/A,FALSE,"STATE"}</definedName>
    <definedName name="wrn.STATE." localSheetId="15" hidden="1">{#N/A,#N/A,FALSE,"STATE"}</definedName>
    <definedName name="wrn.STATE." localSheetId="16" hidden="1">{#N/A,#N/A,FALSE,"STATE"}</definedName>
    <definedName name="wrn.STATE." localSheetId="17" hidden="1">{#N/A,#N/A,FALSE,"STATE"}</definedName>
    <definedName name="wrn.STATE." localSheetId="18" hidden="1">{#N/A,#N/A,FALSE,"STATE"}</definedName>
    <definedName name="wrn.STATE." localSheetId="19" hidden="1">{#N/A,#N/A,FALSE,"STATE"}</definedName>
    <definedName name="wrn.STATE." localSheetId="21" hidden="1">{#N/A,#N/A,FALSE,"STATE"}</definedName>
    <definedName name="wrn.STATE." localSheetId="22" hidden="1">{#N/A,#N/A,FALSE,"STATE"}</definedName>
    <definedName name="wrn.STATE." localSheetId="23" hidden="1">{#N/A,#N/A,FALSE,"STATE"}</definedName>
    <definedName name="wrn.STATE." hidden="1">{#N/A,#N/A,FALSE,"STATE"}</definedName>
    <definedName name="wrn.TAXARREARS." localSheetId="4" hidden="1">{#N/A,#N/A,FALSE,"TAXARREARS"}</definedName>
    <definedName name="wrn.TAXARREARS." localSheetId="26" hidden="1">{#N/A,#N/A,FALSE,"TAXARREARS"}</definedName>
    <definedName name="wrn.TAXARREARS." localSheetId="27" hidden="1">{#N/A,#N/A,FALSE,"TAXARREARS"}</definedName>
    <definedName name="wrn.TAXARREARS." localSheetId="6" hidden="1">{#N/A,#N/A,FALSE,"TAXARREARS"}</definedName>
    <definedName name="wrn.TAXARREARS." localSheetId="7" hidden="1">{#N/A,#N/A,FALSE,"TAXARREARS"}</definedName>
    <definedName name="wrn.TAXARREARS." localSheetId="8" hidden="1">{#N/A,#N/A,FALSE,"TAXARREARS"}</definedName>
    <definedName name="wrn.TAXARREARS." localSheetId="9" hidden="1">{#N/A,#N/A,FALSE,"TAXARREARS"}</definedName>
    <definedName name="wrn.TAXARREARS." localSheetId="10" hidden="1">{#N/A,#N/A,FALSE,"TAXARREARS"}</definedName>
    <definedName name="wrn.TAXARREARS." localSheetId="11" hidden="1">{#N/A,#N/A,FALSE,"TAXARREARS"}</definedName>
    <definedName name="wrn.TAXARREARS." localSheetId="12" hidden="1">{#N/A,#N/A,FALSE,"TAXARREARS"}</definedName>
    <definedName name="wrn.TAXARREARS." localSheetId="13" hidden="1">{#N/A,#N/A,FALSE,"TAXARREARS"}</definedName>
    <definedName name="wrn.TAXARREARS." localSheetId="14" hidden="1">{#N/A,#N/A,FALSE,"TAXARREARS"}</definedName>
    <definedName name="wrn.TAXARREARS." localSheetId="15" hidden="1">{#N/A,#N/A,FALSE,"TAXARREARS"}</definedName>
    <definedName name="wrn.TAXARREARS." localSheetId="16" hidden="1">{#N/A,#N/A,FALSE,"TAXARREARS"}</definedName>
    <definedName name="wrn.TAXARREARS." localSheetId="17" hidden="1">{#N/A,#N/A,FALSE,"TAXARREARS"}</definedName>
    <definedName name="wrn.TAXARREARS." localSheetId="18" hidden="1">{#N/A,#N/A,FALSE,"TAXARREARS"}</definedName>
    <definedName name="wrn.TAXARREARS." localSheetId="19" hidden="1">{#N/A,#N/A,FALSE,"TAXARREARS"}</definedName>
    <definedName name="wrn.TAXARREARS." localSheetId="21" hidden="1">{#N/A,#N/A,FALSE,"TAXARREARS"}</definedName>
    <definedName name="wrn.TAXARREARS." localSheetId="22" hidden="1">{#N/A,#N/A,FALSE,"TAXARREARS"}</definedName>
    <definedName name="wrn.TAXARREARS." localSheetId="23" hidden="1">{#N/A,#N/A,FALSE,"TAXARREARS"}</definedName>
    <definedName name="wrn.TAXARREARS." hidden="1">{#N/A,#N/A,FALSE,"TAXARREARS"}</definedName>
    <definedName name="wrn.TAXPAYRS." localSheetId="4" hidden="1">{#N/A,#N/A,FALSE,"TAXPAYRS"}</definedName>
    <definedName name="wrn.TAXPAYRS." localSheetId="26" hidden="1">{#N/A,#N/A,FALSE,"TAXPAYRS"}</definedName>
    <definedName name="wrn.TAXPAYRS." localSheetId="27" hidden="1">{#N/A,#N/A,FALSE,"TAXPAYRS"}</definedName>
    <definedName name="wrn.TAXPAYRS." localSheetId="6" hidden="1">{#N/A,#N/A,FALSE,"TAXPAYRS"}</definedName>
    <definedName name="wrn.TAXPAYRS." localSheetId="7" hidden="1">{#N/A,#N/A,FALSE,"TAXPAYRS"}</definedName>
    <definedName name="wrn.TAXPAYRS." localSheetId="8" hidden="1">{#N/A,#N/A,FALSE,"TAXPAYRS"}</definedName>
    <definedName name="wrn.TAXPAYRS." localSheetId="9" hidden="1">{#N/A,#N/A,FALSE,"TAXPAYRS"}</definedName>
    <definedName name="wrn.TAXPAYRS." localSheetId="10" hidden="1">{#N/A,#N/A,FALSE,"TAXPAYRS"}</definedName>
    <definedName name="wrn.TAXPAYRS." localSheetId="11" hidden="1">{#N/A,#N/A,FALSE,"TAXPAYRS"}</definedName>
    <definedName name="wrn.TAXPAYRS." localSheetId="12" hidden="1">{#N/A,#N/A,FALSE,"TAXPAYRS"}</definedName>
    <definedName name="wrn.TAXPAYRS." localSheetId="13" hidden="1">{#N/A,#N/A,FALSE,"TAXPAYRS"}</definedName>
    <definedName name="wrn.TAXPAYRS." localSheetId="14" hidden="1">{#N/A,#N/A,FALSE,"TAXPAYRS"}</definedName>
    <definedName name="wrn.TAXPAYRS." localSheetId="15" hidden="1">{#N/A,#N/A,FALSE,"TAXPAYRS"}</definedName>
    <definedName name="wrn.TAXPAYRS." localSheetId="16" hidden="1">{#N/A,#N/A,FALSE,"TAXPAYRS"}</definedName>
    <definedName name="wrn.TAXPAYRS." localSheetId="17" hidden="1">{#N/A,#N/A,FALSE,"TAXPAYRS"}</definedName>
    <definedName name="wrn.TAXPAYRS." localSheetId="18" hidden="1">{#N/A,#N/A,FALSE,"TAXPAYRS"}</definedName>
    <definedName name="wrn.TAXPAYRS." localSheetId="19" hidden="1">{#N/A,#N/A,FALSE,"TAXPAYRS"}</definedName>
    <definedName name="wrn.TAXPAYRS." localSheetId="21" hidden="1">{#N/A,#N/A,FALSE,"TAXPAYRS"}</definedName>
    <definedName name="wrn.TAXPAYRS." localSheetId="22" hidden="1">{#N/A,#N/A,FALSE,"TAXPAYRS"}</definedName>
    <definedName name="wrn.TAXPAYRS." localSheetId="23" hidden="1">{#N/A,#N/A,FALSE,"TAXPAYRS"}</definedName>
    <definedName name="wrn.TAXPAYRS." hidden="1">{#N/A,#N/A,FALSE,"TAXPAYRS"}</definedName>
    <definedName name="wrn.TRADE." localSheetId="4" hidden="1">{#N/A,#N/A,FALSE,"TRADE"}</definedName>
    <definedName name="wrn.TRADE." localSheetId="26" hidden="1">{#N/A,#N/A,FALSE,"TRADE"}</definedName>
    <definedName name="wrn.TRADE." localSheetId="27" hidden="1">{#N/A,#N/A,FALSE,"TRADE"}</definedName>
    <definedName name="wrn.TRADE." localSheetId="6" hidden="1">{#N/A,#N/A,FALSE,"TRADE"}</definedName>
    <definedName name="wrn.TRADE." localSheetId="7" hidden="1">{#N/A,#N/A,FALSE,"TRADE"}</definedName>
    <definedName name="wrn.TRADE." localSheetId="8" hidden="1">{#N/A,#N/A,FALSE,"TRADE"}</definedName>
    <definedName name="wrn.TRADE." localSheetId="9" hidden="1">{#N/A,#N/A,FALSE,"TRADE"}</definedName>
    <definedName name="wrn.TRADE." localSheetId="10" hidden="1">{#N/A,#N/A,FALSE,"TRADE"}</definedName>
    <definedName name="wrn.TRADE." localSheetId="11" hidden="1">{#N/A,#N/A,FALSE,"TRADE"}</definedName>
    <definedName name="wrn.TRADE." localSheetId="12" hidden="1">{#N/A,#N/A,FALSE,"TRADE"}</definedName>
    <definedName name="wrn.TRADE." localSheetId="13" hidden="1">{#N/A,#N/A,FALSE,"TRADE"}</definedName>
    <definedName name="wrn.TRADE." localSheetId="14" hidden="1">{#N/A,#N/A,FALSE,"TRADE"}</definedName>
    <definedName name="wrn.TRADE." localSheetId="15" hidden="1">{#N/A,#N/A,FALSE,"TRADE"}</definedName>
    <definedName name="wrn.TRADE." localSheetId="16" hidden="1">{#N/A,#N/A,FALSE,"TRADE"}</definedName>
    <definedName name="wrn.TRADE." localSheetId="17" hidden="1">{#N/A,#N/A,FALSE,"TRADE"}</definedName>
    <definedName name="wrn.TRADE." localSheetId="18" hidden="1">{#N/A,#N/A,FALSE,"TRADE"}</definedName>
    <definedName name="wrn.TRADE." localSheetId="19" hidden="1">{#N/A,#N/A,FALSE,"TRADE"}</definedName>
    <definedName name="wrn.TRADE." localSheetId="21" hidden="1">{#N/A,#N/A,FALSE,"TRADE"}</definedName>
    <definedName name="wrn.TRADE." localSheetId="22" hidden="1">{#N/A,#N/A,FALSE,"TRADE"}</definedName>
    <definedName name="wrn.TRADE." localSheetId="23" hidden="1">{#N/A,#N/A,FALSE,"TRADE"}</definedName>
    <definedName name="wrn.TRADE." hidden="1">{#N/A,#N/A,FALSE,"TRADE"}</definedName>
    <definedName name="wrn.TRANSPORT." localSheetId="4" hidden="1">{#N/A,#N/A,FALSE,"TRANPORT"}</definedName>
    <definedName name="wrn.TRANSPORT." localSheetId="26" hidden="1">{#N/A,#N/A,FALSE,"TRANPORT"}</definedName>
    <definedName name="wrn.TRANSPORT." localSheetId="27" hidden="1">{#N/A,#N/A,FALSE,"TRANPORT"}</definedName>
    <definedName name="wrn.TRANSPORT." localSheetId="6" hidden="1">{#N/A,#N/A,FALSE,"TRANPORT"}</definedName>
    <definedName name="wrn.TRANSPORT." localSheetId="7" hidden="1">{#N/A,#N/A,FALSE,"TRANPORT"}</definedName>
    <definedName name="wrn.TRANSPORT." localSheetId="8" hidden="1">{#N/A,#N/A,FALSE,"TRANPORT"}</definedName>
    <definedName name="wrn.TRANSPORT." localSheetId="9" hidden="1">{#N/A,#N/A,FALSE,"TRANPORT"}</definedName>
    <definedName name="wrn.TRANSPORT." localSheetId="10" hidden="1">{#N/A,#N/A,FALSE,"TRANPORT"}</definedName>
    <definedName name="wrn.TRANSPORT." localSheetId="11" hidden="1">{#N/A,#N/A,FALSE,"TRANPORT"}</definedName>
    <definedName name="wrn.TRANSPORT." localSheetId="12" hidden="1">{#N/A,#N/A,FALSE,"TRANPORT"}</definedName>
    <definedName name="wrn.TRANSPORT." localSheetId="13" hidden="1">{#N/A,#N/A,FALSE,"TRANPORT"}</definedName>
    <definedName name="wrn.TRANSPORT." localSheetId="14" hidden="1">{#N/A,#N/A,FALSE,"TRANPORT"}</definedName>
    <definedName name="wrn.TRANSPORT." localSheetId="15" hidden="1">{#N/A,#N/A,FALSE,"TRANPORT"}</definedName>
    <definedName name="wrn.TRANSPORT." localSheetId="16" hidden="1">{#N/A,#N/A,FALSE,"TRANPORT"}</definedName>
    <definedName name="wrn.TRANSPORT." localSheetId="17" hidden="1">{#N/A,#N/A,FALSE,"TRANPORT"}</definedName>
    <definedName name="wrn.TRANSPORT." localSheetId="18" hidden="1">{#N/A,#N/A,FALSE,"TRANPORT"}</definedName>
    <definedName name="wrn.TRANSPORT." localSheetId="19" hidden="1">{#N/A,#N/A,FALSE,"TRANPORT"}</definedName>
    <definedName name="wrn.TRANSPORT." localSheetId="21" hidden="1">{#N/A,#N/A,FALSE,"TRANPORT"}</definedName>
    <definedName name="wrn.TRANSPORT." localSheetId="22" hidden="1">{#N/A,#N/A,FALSE,"TRANPORT"}</definedName>
    <definedName name="wrn.TRANSPORT." localSheetId="23" hidden="1">{#N/A,#N/A,FALSE,"TRANPORT"}</definedName>
    <definedName name="wrn.TRANSPORT." hidden="1">{#N/A,#N/A,FALSE,"TRANPORT"}</definedName>
    <definedName name="wrn.UNEMPL." localSheetId="4" hidden="1">{#N/A,#N/A,FALSE,"EMP_POP";#N/A,#N/A,FALSE,"UNEMPL"}</definedName>
    <definedName name="wrn.UNEMPL." localSheetId="26" hidden="1">{#N/A,#N/A,FALSE,"EMP_POP";#N/A,#N/A,FALSE,"UNEMPL"}</definedName>
    <definedName name="wrn.UNEMPL." localSheetId="27" hidden="1">{#N/A,#N/A,FALSE,"EMP_POP";#N/A,#N/A,FALSE,"UNEMPL"}</definedName>
    <definedName name="wrn.UNEMPL." localSheetId="6" hidden="1">{#N/A,#N/A,FALSE,"EMP_POP";#N/A,#N/A,FALSE,"UNEMPL"}</definedName>
    <definedName name="wrn.UNEMPL." localSheetId="7" hidden="1">{#N/A,#N/A,FALSE,"EMP_POP";#N/A,#N/A,FALSE,"UNEMPL"}</definedName>
    <definedName name="wrn.UNEMPL." localSheetId="8" hidden="1">{#N/A,#N/A,FALSE,"EMP_POP";#N/A,#N/A,FALSE,"UNEMPL"}</definedName>
    <definedName name="wrn.UNEMPL." localSheetId="9" hidden="1">{#N/A,#N/A,FALSE,"EMP_POP";#N/A,#N/A,FALSE,"UNEMPL"}</definedName>
    <definedName name="wrn.UNEMPL." localSheetId="10" hidden="1">{#N/A,#N/A,FALSE,"EMP_POP";#N/A,#N/A,FALSE,"UNEMPL"}</definedName>
    <definedName name="wrn.UNEMPL." localSheetId="11" hidden="1">{#N/A,#N/A,FALSE,"EMP_POP";#N/A,#N/A,FALSE,"UNEMPL"}</definedName>
    <definedName name="wrn.UNEMPL." localSheetId="12" hidden="1">{#N/A,#N/A,FALSE,"EMP_POP";#N/A,#N/A,FALSE,"UNEMPL"}</definedName>
    <definedName name="wrn.UNEMPL." localSheetId="13" hidden="1">{#N/A,#N/A,FALSE,"EMP_POP";#N/A,#N/A,FALSE,"UNEMPL"}</definedName>
    <definedName name="wrn.UNEMPL." localSheetId="14" hidden="1">{#N/A,#N/A,FALSE,"EMP_POP";#N/A,#N/A,FALSE,"UNEMPL"}</definedName>
    <definedName name="wrn.UNEMPL." localSheetId="15" hidden="1">{#N/A,#N/A,FALSE,"EMP_POP";#N/A,#N/A,FALSE,"UNEMPL"}</definedName>
    <definedName name="wrn.UNEMPL." localSheetId="16" hidden="1">{#N/A,#N/A,FALSE,"EMP_POP";#N/A,#N/A,FALSE,"UNEMPL"}</definedName>
    <definedName name="wrn.UNEMPL." localSheetId="17" hidden="1">{#N/A,#N/A,FALSE,"EMP_POP";#N/A,#N/A,FALSE,"UNEMPL"}</definedName>
    <definedName name="wrn.UNEMPL." localSheetId="18" hidden="1">{#N/A,#N/A,FALSE,"EMP_POP";#N/A,#N/A,FALSE,"UNEMPL"}</definedName>
    <definedName name="wrn.UNEMPL." localSheetId="19" hidden="1">{#N/A,#N/A,FALSE,"EMP_POP";#N/A,#N/A,FALSE,"UNEMPL"}</definedName>
    <definedName name="wrn.UNEMPL." localSheetId="21" hidden="1">{#N/A,#N/A,FALSE,"EMP_POP";#N/A,#N/A,FALSE,"UNEMPL"}</definedName>
    <definedName name="wrn.UNEMPL." localSheetId="22" hidden="1">{#N/A,#N/A,FALSE,"EMP_POP";#N/A,#N/A,FALSE,"UNEMPL"}</definedName>
    <definedName name="wrn.UNEMPL." localSheetId="23" hidden="1">{#N/A,#N/A,FALSE,"EMP_POP";#N/A,#N/A,FALSE,"UNEMPL"}</definedName>
    <definedName name="wrn.UNEMPL." hidden="1">{#N/A,#N/A,FALSE,"EMP_POP";#N/A,#N/A,FALSE,"UNEMPL"}</definedName>
    <definedName name="wrn.WAGES." localSheetId="4" hidden="1">{#N/A,#N/A,FALSE,"WAGES"}</definedName>
    <definedName name="wrn.WAGES." localSheetId="26" hidden="1">{#N/A,#N/A,FALSE,"WAGES"}</definedName>
    <definedName name="wrn.WAGES." localSheetId="27" hidden="1">{#N/A,#N/A,FALSE,"WAGES"}</definedName>
    <definedName name="wrn.WAGES." localSheetId="6" hidden="1">{#N/A,#N/A,FALSE,"WAGES"}</definedName>
    <definedName name="wrn.WAGES." localSheetId="7" hidden="1">{#N/A,#N/A,FALSE,"WAGES"}</definedName>
    <definedName name="wrn.WAGES." localSheetId="8" hidden="1">{#N/A,#N/A,FALSE,"WAGES"}</definedName>
    <definedName name="wrn.WAGES." localSheetId="9" hidden="1">{#N/A,#N/A,FALSE,"WAGES"}</definedName>
    <definedName name="wrn.WAGES." localSheetId="10" hidden="1">{#N/A,#N/A,FALSE,"WAGES"}</definedName>
    <definedName name="wrn.WAGES." localSheetId="11" hidden="1">{#N/A,#N/A,FALSE,"WAGES"}</definedName>
    <definedName name="wrn.WAGES." localSheetId="12" hidden="1">{#N/A,#N/A,FALSE,"WAGES"}</definedName>
    <definedName name="wrn.WAGES." localSheetId="13" hidden="1">{#N/A,#N/A,FALSE,"WAGES"}</definedName>
    <definedName name="wrn.WAGES." localSheetId="14" hidden="1">{#N/A,#N/A,FALSE,"WAGES"}</definedName>
    <definedName name="wrn.WAGES." localSheetId="15" hidden="1">{#N/A,#N/A,FALSE,"WAGES"}</definedName>
    <definedName name="wrn.WAGES." localSheetId="16" hidden="1">{#N/A,#N/A,FALSE,"WAGES"}</definedName>
    <definedName name="wrn.WAGES." localSheetId="17" hidden="1">{#N/A,#N/A,FALSE,"WAGES"}</definedName>
    <definedName name="wrn.WAGES." localSheetId="18" hidden="1">{#N/A,#N/A,FALSE,"WAGES"}</definedName>
    <definedName name="wrn.WAGES." localSheetId="19" hidden="1">{#N/A,#N/A,FALSE,"WAGES"}</definedName>
    <definedName name="wrn.WAGES." localSheetId="21" hidden="1">{#N/A,#N/A,FALSE,"WAGES"}</definedName>
    <definedName name="wrn.WAGES." localSheetId="22" hidden="1">{#N/A,#N/A,FALSE,"WAGES"}</definedName>
    <definedName name="wrn.WAGES." localSheetId="23" hidden="1">{#N/A,#N/A,FALSE,"WAGES"}</definedName>
    <definedName name="wrn.WAGES." hidden="1">{#N/A,#N/A,FALSE,"WAGES"}</definedName>
    <definedName name="wrn.WEO." localSheetId="4" hidden="1">{"WEO",#N/A,FALSE,"T"}</definedName>
    <definedName name="wrn.WEO." localSheetId="26" hidden="1">{"WEO",#N/A,FALSE,"T"}</definedName>
    <definedName name="wrn.WEO." localSheetId="27" hidden="1">{"WEO",#N/A,FALSE,"T"}</definedName>
    <definedName name="wrn.WEO." localSheetId="6" hidden="1">{"WEO",#N/A,FALSE,"T"}</definedName>
    <definedName name="wrn.WEO." localSheetId="7" hidden="1">{"WEO",#N/A,FALSE,"T"}</definedName>
    <definedName name="wrn.WEO." localSheetId="8" hidden="1">{"WEO",#N/A,FALSE,"T"}</definedName>
    <definedName name="wrn.WEO." localSheetId="9" hidden="1">{"WEO",#N/A,FALSE,"T"}</definedName>
    <definedName name="wrn.WEO." localSheetId="10" hidden="1">{"WEO",#N/A,FALSE,"T"}</definedName>
    <definedName name="wrn.WEO." localSheetId="11" hidden="1">{"WEO",#N/A,FALSE,"T"}</definedName>
    <definedName name="wrn.WEO." localSheetId="12" hidden="1">{"WEO",#N/A,FALSE,"T"}</definedName>
    <definedName name="wrn.WEO." localSheetId="13" hidden="1">{"WEO",#N/A,FALSE,"T"}</definedName>
    <definedName name="wrn.WEO." localSheetId="14" hidden="1">{"WEO",#N/A,FALSE,"T"}</definedName>
    <definedName name="wrn.WEO." localSheetId="15" hidden="1">{"WEO",#N/A,FALSE,"T"}</definedName>
    <definedName name="wrn.WEO." localSheetId="16" hidden="1">{"WEO",#N/A,FALSE,"T"}</definedName>
    <definedName name="wrn.WEO." localSheetId="17" hidden="1">{"WEO",#N/A,FALSE,"T"}</definedName>
    <definedName name="wrn.WEO." localSheetId="18" hidden="1">{"WEO",#N/A,FALSE,"T"}</definedName>
    <definedName name="wrn.WEO." localSheetId="19" hidden="1">{"WEO",#N/A,FALSE,"T"}</definedName>
    <definedName name="wrn.WEO." localSheetId="21" hidden="1">{"WEO",#N/A,FALSE,"T"}</definedName>
    <definedName name="wrn.WEO." localSheetId="22" hidden="1">{"WEO",#N/A,FALSE,"T"}</definedName>
    <definedName name="wrn.WEO." localSheetId="23" hidden="1">{"WEO",#N/A,FALSE,"T"}</definedName>
    <definedName name="wrn.WEO." hidden="1">{"WEO",#N/A,FALSE,"T"}</definedName>
    <definedName name="XGS" localSheetId="26">#REF!</definedName>
    <definedName name="XGS" localSheetId="16">#REF!</definedName>
    <definedName name="XGS" localSheetId="18">#REF!</definedName>
    <definedName name="XGS" localSheetId="21">#REF!</definedName>
    <definedName name="XGS" localSheetId="22">#REF!</definedName>
    <definedName name="XGS">#REF!</definedName>
    <definedName name="Xi" localSheetId="26">#REF!</definedName>
    <definedName name="Xi" localSheetId="16">#REF!</definedName>
    <definedName name="Xi" localSheetId="21">#REF!</definedName>
    <definedName name="Xi" localSheetId="22">#REF!</definedName>
    <definedName name="Xi">#REF!</definedName>
    <definedName name="XiVi" localSheetId="26">#REF!</definedName>
    <definedName name="XiVi" localSheetId="16">#REF!</definedName>
    <definedName name="XiVi" localSheetId="21">#REF!</definedName>
    <definedName name="XiVi" localSheetId="22">#REF!</definedName>
    <definedName name="XiVi">#REF!</definedName>
    <definedName name="XM" localSheetId="21">#REF!</definedName>
    <definedName name="XM" localSheetId="22">#REF!</definedName>
    <definedName name="XM">#REF!</definedName>
    <definedName name="XN" localSheetId="21">#REF!</definedName>
    <definedName name="XN" localSheetId="22">#REF!</definedName>
    <definedName name="XN">#REF!</definedName>
    <definedName name="XRefColumnsCount" hidden="1">3</definedName>
    <definedName name="XRefCopyRangeCount" hidden="1">6</definedName>
    <definedName name="XRefPasteRangeCount" hidden="1">1</definedName>
    <definedName name="xxWRS_1" localSheetId="26">#REF!</definedName>
    <definedName name="xxWRS_1" localSheetId="16">#REF!</definedName>
    <definedName name="xxWRS_1" localSheetId="18">#REF!</definedName>
    <definedName name="xxWRS_1" localSheetId="21">#REF!</definedName>
    <definedName name="xxWRS_1" localSheetId="22">#REF!</definedName>
    <definedName name="xxWRS_1">#REF!</definedName>
    <definedName name="xxWRS_2" localSheetId="26">#REF!</definedName>
    <definedName name="xxWRS_2" localSheetId="16">#REF!</definedName>
    <definedName name="xxWRS_2" localSheetId="21">#REF!</definedName>
    <definedName name="xxWRS_2" localSheetId="22">#REF!</definedName>
    <definedName name="xxWRS_2">#REF!</definedName>
    <definedName name="xxWRS_3" localSheetId="26">#REF!</definedName>
    <definedName name="xxWRS_3" localSheetId="16">#REF!</definedName>
    <definedName name="xxWRS_3" localSheetId="21">#REF!</definedName>
    <definedName name="xxWRS_3" localSheetId="22">#REF!</definedName>
    <definedName name="xxWRS_3">#REF!</definedName>
    <definedName name="xxWRS_4">[22]Q5!$A$1:$A$104</definedName>
    <definedName name="xxWRS_5">[22]Q6!$A$1:$A$160</definedName>
    <definedName name="xxWRS_6">[22]Q7!$A$1:$A$59</definedName>
    <definedName name="xxWRS_7">[22]Q5!$A$1:$A$109</definedName>
    <definedName name="xxWRS_8">[22]Q6!$A$1:$A$162</definedName>
    <definedName name="xxWRS_9">[22]Q7!$A$1:$A$61</definedName>
    <definedName name="ycirr" localSheetId="26">#REF!</definedName>
    <definedName name="ycirr" localSheetId="9">#REF!</definedName>
    <definedName name="ycirr" localSheetId="16">#REF!</definedName>
    <definedName name="ycirr" localSheetId="18">#REF!</definedName>
    <definedName name="ycirr" localSheetId="21">#REF!</definedName>
    <definedName name="ycirr" localSheetId="22">#REF!</definedName>
    <definedName name="ycirr">#REF!</definedName>
    <definedName name="Year" localSheetId="26">#REF!</definedName>
    <definedName name="Year" localSheetId="9">#REF!</definedName>
    <definedName name="Year" localSheetId="16">#REF!</definedName>
    <definedName name="Year" localSheetId="21">#REF!</definedName>
    <definedName name="Year" localSheetId="22">#REF!</definedName>
    <definedName name="Year">#REF!</definedName>
    <definedName name="Years" localSheetId="26">#REF!</definedName>
    <definedName name="Years" localSheetId="9">#REF!</definedName>
    <definedName name="Years" localSheetId="16">#REF!</definedName>
    <definedName name="Years" localSheetId="21">#REF!</definedName>
    <definedName name="Years" localSheetId="22">#REF!</definedName>
    <definedName name="Years">#REF!</definedName>
    <definedName name="yenr" localSheetId="21">#REF!</definedName>
    <definedName name="yenr" localSheetId="22">#REF!</definedName>
    <definedName name="yenr">#REF!</definedName>
    <definedName name="YesNo" localSheetId="21">#REF!</definedName>
    <definedName name="YesNo" localSheetId="22">#REF!</definedName>
    <definedName name="YesNo">#REF!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Z" localSheetId="4">[1]Imp!#REF!</definedName>
    <definedName name="Z" localSheetId="26">[1]Imp!#REF!</definedName>
    <definedName name="Z" localSheetId="27">[1]Imp!#REF!</definedName>
    <definedName name="Z" localSheetId="21">[1]Imp!#REF!</definedName>
    <definedName name="Z" localSheetId="22">[1]Imp!#REF!</definedName>
    <definedName name="Z">[1]Imp!#REF!</definedName>
    <definedName name="منتج" localSheetId="26">#REF!</definedName>
    <definedName name="منتج" localSheetId="16">#REF!</definedName>
    <definedName name="منتج" localSheetId="18">#REF!</definedName>
    <definedName name="منتج" localSheetId="21">#REF!</definedName>
    <definedName name="منتج" localSheetId="22">#REF!</definedName>
    <definedName name="منتج">#REF!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1" i="1322" l="1"/>
  <c r="B5" i="1322"/>
  <c r="D34" i="1202"/>
  <c r="C30" i="1202"/>
  <c r="F21" i="1216"/>
  <c r="C18" i="1316"/>
  <c r="D18" i="1316"/>
  <c r="L38" i="1208"/>
  <c r="C9" i="1201"/>
  <c r="B5" i="1323"/>
  <c r="B4" i="1323"/>
  <c r="B3" i="1323"/>
  <c r="C107" i="1322"/>
  <c r="C81" i="1322"/>
  <c r="C60" i="1322"/>
  <c r="D38" i="1197"/>
  <c r="C45" i="1322"/>
  <c r="C62" i="1322" s="1"/>
  <c r="D54" i="1212"/>
  <c r="D39" i="1212"/>
  <c r="D33" i="1212"/>
  <c r="D8" i="1212"/>
  <c r="D7" i="1212"/>
  <c r="C7" i="1212"/>
  <c r="D42" i="1212"/>
  <c r="D40" i="1212"/>
  <c r="D41" i="1212"/>
  <c r="C97" i="1322"/>
  <c r="C96" i="1322"/>
  <c r="C95" i="1322"/>
  <c r="C40" i="1322"/>
  <c r="C39" i="1322"/>
  <c r="C37" i="1322"/>
  <c r="C36" i="1322"/>
  <c r="C35" i="1322"/>
  <c r="C34" i="1322"/>
  <c r="B8" i="1323" l="1"/>
  <c r="B9" i="1323"/>
  <c r="E11" i="1323"/>
  <c r="D51" i="1212"/>
  <c r="D55" i="1212" s="1"/>
  <c r="D17" i="1212"/>
  <c r="D24" i="1212" s="1"/>
  <c r="C44" i="1322" l="1"/>
  <c r="C43" i="1322"/>
  <c r="F25" i="1216"/>
  <c r="F27" i="1216"/>
  <c r="F29" i="1216"/>
  <c r="F28" i="1216"/>
  <c r="F26" i="1216"/>
  <c r="F24" i="1216"/>
  <c r="F23" i="1216"/>
  <c r="B101" i="1322"/>
  <c r="C25" i="1322"/>
  <c r="B18" i="1322"/>
  <c r="B13" i="1322"/>
  <c r="B56" i="1322" s="1"/>
  <c r="C34" i="1202"/>
  <c r="B4" i="1322"/>
  <c r="C38" i="1197" l="1"/>
  <c r="C8" i="1212"/>
  <c r="B103" i="1322"/>
  <c r="B30" i="1322"/>
  <c r="B31" i="1322"/>
  <c r="B102" i="1322"/>
  <c r="E30" i="1202"/>
  <c r="H21" i="1216" l="1"/>
  <c r="H28" i="1216"/>
  <c r="H27" i="1216"/>
  <c r="K41" i="1208"/>
  <c r="J41" i="1208"/>
  <c r="I41" i="1208"/>
  <c r="H41" i="1208"/>
  <c r="G41" i="1208"/>
  <c r="F41" i="1208"/>
  <c r="E41" i="1208"/>
  <c r="D41" i="1208"/>
  <c r="K37" i="1208"/>
  <c r="J37" i="1208"/>
  <c r="I37" i="1208"/>
  <c r="H37" i="1208"/>
  <c r="G37" i="1208"/>
  <c r="F37" i="1208"/>
  <c r="E37" i="1208"/>
  <c r="D37" i="1208"/>
  <c r="C41" i="1208"/>
  <c r="C37" i="1208"/>
  <c r="K30" i="1208"/>
  <c r="J30" i="1208"/>
  <c r="I30" i="1208"/>
  <c r="H30" i="1208"/>
  <c r="G30" i="1208"/>
  <c r="F30" i="1208"/>
  <c r="E30" i="1208"/>
  <c r="D30" i="1208"/>
  <c r="K26" i="1208"/>
  <c r="J26" i="1208"/>
  <c r="I26" i="1208"/>
  <c r="H26" i="1208"/>
  <c r="G26" i="1208"/>
  <c r="F26" i="1208"/>
  <c r="E26" i="1208"/>
  <c r="D26" i="1208"/>
  <c r="C26" i="1208"/>
  <c r="C30" i="1208"/>
  <c r="C34" i="1208"/>
  <c r="C45" i="1208"/>
  <c r="L36" i="1208"/>
  <c r="K36" i="1208"/>
  <c r="J36" i="1208"/>
  <c r="I36" i="1208"/>
  <c r="L44" i="1208"/>
  <c r="L43" i="1208"/>
  <c r="L42" i="1208"/>
  <c r="L40" i="1208"/>
  <c r="L39" i="1208"/>
  <c r="L33" i="1208"/>
  <c r="L32" i="1208"/>
  <c r="L31" i="1208"/>
  <c r="L29" i="1208"/>
  <c r="L28" i="1208"/>
  <c r="B113" i="1322" s="1"/>
  <c r="L27" i="1208"/>
  <c r="B112" i="1322" s="1"/>
  <c r="H36" i="1208"/>
  <c r="G36" i="1208"/>
  <c r="F36" i="1208"/>
  <c r="E36" i="1208"/>
  <c r="D36" i="1208"/>
  <c r="C22" i="1208"/>
  <c r="C19" i="1208"/>
  <c r="G113" i="1321"/>
  <c r="G112" i="1321"/>
  <c r="G111" i="1321"/>
  <c r="G110" i="1321"/>
  <c r="G109" i="1321"/>
  <c r="G108" i="1321"/>
  <c r="G107" i="1321"/>
  <c r="G106" i="1321"/>
  <c r="G105" i="1321"/>
  <c r="G104" i="1321"/>
  <c r="G103" i="1321"/>
  <c r="G102" i="1321"/>
  <c r="G101" i="1321"/>
  <c r="G100" i="1321"/>
  <c r="G99" i="1321"/>
  <c r="G98" i="1321"/>
  <c r="G97" i="1321"/>
  <c r="G96" i="1321"/>
  <c r="G95" i="1321"/>
  <c r="G94" i="1321"/>
  <c r="G93" i="1321"/>
  <c r="G92" i="1321"/>
  <c r="G91" i="1321"/>
  <c r="G90" i="1321"/>
  <c r="G89" i="1321"/>
  <c r="G88" i="1321"/>
  <c r="G87" i="1321"/>
  <c r="G86" i="1321"/>
  <c r="G85" i="1321"/>
  <c r="G84" i="1321"/>
  <c r="G83" i="1321"/>
  <c r="G82" i="1321"/>
  <c r="G81" i="1321"/>
  <c r="G80" i="1321"/>
  <c r="G79" i="1321"/>
  <c r="G78" i="1321"/>
  <c r="G77" i="1321"/>
  <c r="G76" i="1321"/>
  <c r="G75" i="1321"/>
  <c r="G74" i="1321"/>
  <c r="G73" i="1321"/>
  <c r="G72" i="1321"/>
  <c r="G71" i="1321"/>
  <c r="G70" i="1321"/>
  <c r="G69" i="1321"/>
  <c r="G68" i="1321"/>
  <c r="G67" i="1321"/>
  <c r="G66" i="1321"/>
  <c r="G65" i="1321"/>
  <c r="G64" i="1321"/>
  <c r="G63" i="1321"/>
  <c r="G62" i="1321"/>
  <c r="G61" i="1321"/>
  <c r="G60" i="1321"/>
  <c r="G59" i="1321"/>
  <c r="G58" i="1321"/>
  <c r="G57" i="1321"/>
  <c r="G56" i="1321"/>
  <c r="G55" i="1321"/>
  <c r="G54" i="1321"/>
  <c r="G53" i="1321"/>
  <c r="G52" i="1321"/>
  <c r="G51" i="1321"/>
  <c r="G50" i="1321"/>
  <c r="G49" i="1321"/>
  <c r="G48" i="1321"/>
  <c r="G47" i="1321"/>
  <c r="G46" i="1321"/>
  <c r="G45" i="1321"/>
  <c r="G44" i="1321"/>
  <c r="G43" i="1321"/>
  <c r="G42" i="1321"/>
  <c r="G41" i="1321"/>
  <c r="G40" i="1321"/>
  <c r="G39" i="1321"/>
  <c r="G38" i="1321"/>
  <c r="G37" i="1321"/>
  <c r="G36" i="1321"/>
  <c r="G35" i="1321"/>
  <c r="G34" i="1321"/>
  <c r="G33" i="1321"/>
  <c r="G32" i="1321"/>
  <c r="G31" i="1321"/>
  <c r="G30" i="1321"/>
  <c r="G29" i="1321"/>
  <c r="G28" i="1321"/>
  <c r="G27" i="1321"/>
  <c r="G26" i="1321"/>
  <c r="G25" i="1321"/>
  <c r="G24" i="1321"/>
  <c r="G23" i="1321"/>
  <c r="G22" i="1321"/>
  <c r="G21" i="1321"/>
  <c r="G20" i="1321"/>
  <c r="G19" i="1321"/>
  <c r="G18" i="1321"/>
  <c r="G17" i="1321"/>
  <c r="G16" i="1321"/>
  <c r="G15" i="1321"/>
  <c r="G14" i="1321"/>
  <c r="B44" i="1203"/>
  <c r="S27" i="1203"/>
  <c r="R27" i="1203"/>
  <c r="S26" i="1203"/>
  <c r="R26" i="1203"/>
  <c r="S25" i="1203"/>
  <c r="R25" i="1203"/>
  <c r="S24" i="1203"/>
  <c r="R24" i="1203"/>
  <c r="S23" i="1203"/>
  <c r="R23" i="1203"/>
  <c r="S22" i="1203"/>
  <c r="R22" i="1203"/>
  <c r="S21" i="1203"/>
  <c r="R21" i="1203"/>
  <c r="S20" i="1203"/>
  <c r="R20" i="1203"/>
  <c r="S19" i="1203"/>
  <c r="R19" i="1203"/>
  <c r="S18" i="1203"/>
  <c r="R18" i="1203"/>
  <c r="S17" i="1203"/>
  <c r="R17" i="1203"/>
  <c r="S16" i="1203"/>
  <c r="R16" i="1203"/>
  <c r="S15" i="1203"/>
  <c r="R15" i="1203"/>
  <c r="S14" i="1203"/>
  <c r="R14" i="1203"/>
  <c r="S13" i="1203"/>
  <c r="R13" i="1203"/>
  <c r="Q12" i="1203"/>
  <c r="Q28" i="1203" s="1"/>
  <c r="P12" i="1203"/>
  <c r="P28" i="1203" s="1"/>
  <c r="O12" i="1203"/>
  <c r="O28" i="1203" s="1"/>
  <c r="N12" i="1203"/>
  <c r="N28" i="1203" s="1"/>
  <c r="M12" i="1203"/>
  <c r="M28" i="1203" s="1"/>
  <c r="L12" i="1203"/>
  <c r="L28" i="1203" s="1"/>
  <c r="K12" i="1203"/>
  <c r="K28" i="1203" s="1"/>
  <c r="J12" i="1203"/>
  <c r="J28" i="1203" s="1"/>
  <c r="I12" i="1203"/>
  <c r="I28" i="1203" s="1"/>
  <c r="H12" i="1203"/>
  <c r="H28" i="1203" s="1"/>
  <c r="G12" i="1203"/>
  <c r="G28" i="1203" s="1"/>
  <c r="F12" i="1203"/>
  <c r="E12" i="1203"/>
  <c r="E28" i="1203" s="1"/>
  <c r="D12" i="1203"/>
  <c r="D28" i="1203" s="1"/>
  <c r="C12" i="1203"/>
  <c r="C28" i="1203" s="1"/>
  <c r="B12" i="1203"/>
  <c r="B28" i="1203" s="1"/>
  <c r="S11" i="1203"/>
  <c r="R11" i="1203"/>
  <c r="S10" i="1203"/>
  <c r="R10" i="1203"/>
  <c r="J44" i="1203"/>
  <c r="I44" i="1203"/>
  <c r="H44" i="1203"/>
  <c r="G44" i="1203"/>
  <c r="E44" i="1203"/>
  <c r="D44" i="1203"/>
  <c r="C44" i="1203"/>
  <c r="K43" i="1203"/>
  <c r="F43" i="1203"/>
  <c r="K42" i="1203"/>
  <c r="F42" i="1203"/>
  <c r="K41" i="1203"/>
  <c r="F41" i="1203"/>
  <c r="K40" i="1203"/>
  <c r="F40" i="1203"/>
  <c r="K39" i="1203"/>
  <c r="F39" i="1203"/>
  <c r="K38" i="1203"/>
  <c r="F38" i="1203"/>
  <c r="K37" i="1203"/>
  <c r="F37" i="1203"/>
  <c r="K35" i="1203"/>
  <c r="F35" i="1203"/>
  <c r="K34" i="1203"/>
  <c r="F34" i="1203"/>
  <c r="B17" i="1322" s="1"/>
  <c r="K33" i="1203"/>
  <c r="F33" i="1203"/>
  <c r="B16" i="1322" s="1"/>
  <c r="K32" i="1203"/>
  <c r="F32" i="1203"/>
  <c r="C21" i="1200"/>
  <c r="D17" i="1200" s="1"/>
  <c r="E42" i="1200"/>
  <c r="D42" i="1200"/>
  <c r="C42" i="1200"/>
  <c r="H41" i="1200"/>
  <c r="G41" i="1200"/>
  <c r="H40" i="1200"/>
  <c r="G40" i="1200"/>
  <c r="H39" i="1200"/>
  <c r="G39" i="1200"/>
  <c r="H38" i="1200"/>
  <c r="G38" i="1200"/>
  <c r="H37" i="1200"/>
  <c r="G37" i="1200"/>
  <c r="H36" i="1200"/>
  <c r="G36" i="1200"/>
  <c r="H35" i="1200"/>
  <c r="G35" i="1200"/>
  <c r="H34" i="1200"/>
  <c r="G34" i="1200"/>
  <c r="H33" i="1200"/>
  <c r="G33" i="1200"/>
  <c r="H32" i="1200"/>
  <c r="G32" i="1200"/>
  <c r="H31" i="1200"/>
  <c r="G31" i="1200"/>
  <c r="H30" i="1200"/>
  <c r="G30" i="1200"/>
  <c r="F28" i="1203" l="1"/>
  <c r="B119" i="1322"/>
  <c r="K44" i="1203"/>
  <c r="B109" i="1322" s="1"/>
  <c r="B107" i="1322" s="1"/>
  <c r="D20" i="1200"/>
  <c r="F44" i="1203"/>
  <c r="C31" i="1197" s="1"/>
  <c r="B7" i="1323" s="1"/>
  <c r="G42" i="1200"/>
  <c r="L26" i="1208"/>
  <c r="D14" i="1200"/>
  <c r="D16" i="1200"/>
  <c r="D21" i="1200"/>
  <c r="B12" i="1322"/>
  <c r="B29" i="1322"/>
  <c r="D18" i="1200"/>
  <c r="D19" i="1200"/>
  <c r="L37" i="1208"/>
  <c r="R12" i="1203"/>
  <c r="R28" i="1203" s="1"/>
  <c r="S12" i="1203"/>
  <c r="S28" i="1203" s="1"/>
  <c r="H42" i="1200"/>
  <c r="B110" i="1322" s="1"/>
  <c r="C14" i="1206"/>
  <c r="D14" i="1206"/>
  <c r="D13" i="1206"/>
  <c r="C13" i="1206"/>
  <c r="F43" i="1323" l="1"/>
  <c r="F28" i="1323"/>
  <c r="F27" i="1323"/>
  <c r="F44" i="1323"/>
  <c r="F31" i="1323"/>
  <c r="F14" i="1323"/>
  <c r="F23" i="1323"/>
  <c r="F46" i="1323"/>
  <c r="F32" i="1323"/>
  <c r="F16" i="1323"/>
  <c r="F45" i="1323"/>
  <c r="F26" i="1323"/>
  <c r="F25" i="1323"/>
  <c r="F40" i="1323"/>
  <c r="F36" i="1323"/>
  <c r="F13" i="1323"/>
  <c r="F54" i="1323"/>
  <c r="F51" i="1323"/>
  <c r="F47" i="1323"/>
  <c r="F35" i="1323"/>
  <c r="F53" i="1323"/>
  <c r="F42" i="1323"/>
  <c r="F56" i="1323"/>
  <c r="F57" i="1323"/>
  <c r="F20" i="1323"/>
  <c r="F15" i="1323"/>
  <c r="F55" i="1323"/>
  <c r="F49" i="1323"/>
  <c r="F21" i="1323"/>
  <c r="F37" i="1323"/>
  <c r="F60" i="1323"/>
  <c r="F50" i="1323"/>
  <c r="F30" i="1323"/>
  <c r="F59" i="1323"/>
  <c r="F34" i="1323"/>
  <c r="F39" i="1323"/>
  <c r="F38" i="1323"/>
  <c r="F58" i="1323"/>
  <c r="F18" i="1323"/>
  <c r="F24" i="1323"/>
  <c r="F48" i="1323"/>
  <c r="F41" i="1323"/>
  <c r="F33" i="1323"/>
  <c r="F29" i="1323"/>
  <c r="F61" i="1323"/>
  <c r="F52" i="1323"/>
  <c r="F17" i="1323"/>
  <c r="F12" i="1323"/>
  <c r="B116" i="1322" s="1"/>
  <c r="F19" i="1323"/>
  <c r="F22" i="1323"/>
  <c r="B117" i="1322"/>
  <c r="B14" i="1322"/>
  <c r="B43" i="1322"/>
  <c r="B97" i="1322"/>
  <c r="B44" i="1322"/>
  <c r="F11" i="1323" l="1"/>
  <c r="C8" i="1206"/>
  <c r="C9" i="1206"/>
  <c r="D8" i="1206"/>
  <c r="C10" i="1206" l="1"/>
  <c r="B49" i="1322"/>
  <c r="D9" i="1206"/>
  <c r="B50" i="1322" l="1"/>
  <c r="B51" i="1322"/>
  <c r="D27" i="1316"/>
  <c r="D28" i="1316" s="1"/>
  <c r="D29" i="1316" s="1"/>
  <c r="D30" i="1316" s="1"/>
  <c r="D31" i="1316" s="1"/>
  <c r="C27" i="1316"/>
  <c r="C28" i="1316" s="1"/>
  <c r="C29" i="1316" s="1"/>
  <c r="C30" i="1316" s="1"/>
  <c r="C31" i="1316" s="1"/>
  <c r="B27" i="1316"/>
  <c r="B28" i="1316" s="1"/>
  <c r="B29" i="1316" s="1"/>
  <c r="B30" i="1316" s="1"/>
  <c r="B31" i="1316" s="1"/>
  <c r="D19" i="1316"/>
  <c r="D20" i="1316" s="1"/>
  <c r="D21" i="1316" s="1"/>
  <c r="D22" i="1316" s="1"/>
  <c r="C19" i="1316"/>
  <c r="C20" i="1316" s="1"/>
  <c r="C21" i="1316" s="1"/>
  <c r="C22" i="1316" s="1"/>
  <c r="C10" i="1316"/>
  <c r="C11" i="1316" s="1"/>
  <c r="C12" i="1316" s="1"/>
  <c r="C13" i="1316" s="1"/>
  <c r="B18" i="1316"/>
  <c r="B19" i="1316" s="1"/>
  <c r="B20" i="1316" s="1"/>
  <c r="B21" i="1316" s="1"/>
  <c r="B22" i="1316" s="1"/>
  <c r="C24" i="1202" l="1"/>
  <c r="C25" i="1201" l="1"/>
  <c r="B12" i="1199"/>
  <c r="C14" i="1197" s="1"/>
  <c r="C38" i="1212" s="1"/>
  <c r="D23" i="1199"/>
  <c r="D41" i="1201" l="1"/>
  <c r="D40" i="1201"/>
  <c r="D39" i="1201"/>
  <c r="D38" i="1201"/>
  <c r="D37" i="1201"/>
  <c r="D33" i="1201"/>
  <c r="D28" i="1201"/>
  <c r="D29" i="1201"/>
  <c r="D30" i="1201"/>
  <c r="D31" i="1201"/>
  <c r="D32" i="1201"/>
  <c r="D13" i="1201" l="1"/>
  <c r="D19" i="1201"/>
  <c r="D20" i="1201"/>
  <c r="D18" i="1201"/>
  <c r="D16" i="1201"/>
  <c r="D15" i="1201"/>
  <c r="D14" i="1201"/>
  <c r="D8" i="1204" l="1"/>
  <c r="B9" i="1321" l="1"/>
  <c r="B5" i="1321" l="1"/>
  <c r="B4" i="1321"/>
  <c r="B3" i="1321"/>
  <c r="B10" i="1321"/>
  <c r="K13" i="1321"/>
  <c r="H13" i="1321"/>
  <c r="F13" i="1321"/>
  <c r="E13" i="1321"/>
  <c r="B11" i="1321" l="1"/>
  <c r="G13" i="1321"/>
  <c r="C16" i="1320"/>
  <c r="C18" i="1320" s="1"/>
  <c r="C19" i="1197" s="1"/>
  <c r="B5" i="1320" l="1"/>
  <c r="B4" i="1320"/>
  <c r="B3" i="1320"/>
  <c r="C135" i="1221" l="1"/>
  <c r="N75" i="1200"/>
  <c r="M75" i="1200"/>
  <c r="G18" i="1214" l="1"/>
  <c r="B68" i="1199" l="1"/>
  <c r="B62" i="1199"/>
  <c r="B46" i="1199"/>
  <c r="B36" i="1199"/>
  <c r="C36" i="1212" s="1"/>
  <c r="B25" i="1199"/>
  <c r="C25" i="1199"/>
  <c r="B69" i="1199" l="1"/>
  <c r="B47" i="1199"/>
  <c r="D16" i="1208"/>
  <c r="D15" i="1208" s="1"/>
  <c r="B89" i="1198"/>
  <c r="B80" i="1198"/>
  <c r="B71" i="1198"/>
  <c r="B62" i="1198"/>
  <c r="B53" i="1198"/>
  <c r="B44" i="1198"/>
  <c r="B35" i="1198"/>
  <c r="B17" i="1198"/>
  <c r="B26" i="1198" s="1"/>
  <c r="D24" i="1199" l="1"/>
  <c r="F30" i="1216" l="1"/>
  <c r="C18" i="1208" l="1"/>
  <c r="B3" i="1197" l="1"/>
  <c r="C10" i="1208" l="1"/>
  <c r="D34" i="1204" l="1"/>
  <c r="P75" i="1200" l="1"/>
  <c r="Q75" i="1200"/>
  <c r="R75" i="1200"/>
  <c r="S75" i="1200"/>
  <c r="T75" i="1200"/>
  <c r="P70" i="1200"/>
  <c r="Q70" i="1200"/>
  <c r="R70" i="1200"/>
  <c r="S70" i="1200"/>
  <c r="T70" i="1200"/>
  <c r="P60" i="1200"/>
  <c r="Q60" i="1200"/>
  <c r="R60" i="1200"/>
  <c r="S60" i="1200"/>
  <c r="T60" i="1200"/>
  <c r="J70" i="1200"/>
  <c r="K70" i="1200"/>
  <c r="L70" i="1200"/>
  <c r="M70" i="1200"/>
  <c r="N70" i="1200"/>
  <c r="J60" i="1200"/>
  <c r="K60" i="1200"/>
  <c r="L60" i="1200"/>
  <c r="M60" i="1200"/>
  <c r="N60" i="1200"/>
  <c r="G75" i="1200"/>
  <c r="H75" i="1200"/>
  <c r="G70" i="1200"/>
  <c r="H70" i="1200"/>
  <c r="G60" i="1200"/>
  <c r="H60" i="1200"/>
  <c r="B106" i="1322" l="1"/>
  <c r="C16" i="1197"/>
  <c r="C29" i="1212" l="1"/>
  <c r="C42" i="1198" l="1"/>
  <c r="B5" i="1316" l="1"/>
  <c r="B4" i="1316"/>
  <c r="B3" i="1316"/>
  <c r="B5" i="1216"/>
  <c r="B4" i="1216"/>
  <c r="B3" i="1216"/>
  <c r="B5" i="1221"/>
  <c r="B4" i="1221"/>
  <c r="B3" i="1221"/>
  <c r="B5" i="1214"/>
  <c r="B4" i="1214"/>
  <c r="B3" i="1214"/>
  <c r="B5" i="1212"/>
  <c r="B4" i="1212"/>
  <c r="B3" i="1212"/>
  <c r="B5" i="1208"/>
  <c r="B4" i="1208"/>
  <c r="B3" i="1208"/>
  <c r="B5" i="1206"/>
  <c r="B4" i="1206"/>
  <c r="B3" i="1206"/>
  <c r="B5" i="1205"/>
  <c r="B4" i="1205"/>
  <c r="B3" i="1205"/>
  <c r="B5" i="1204"/>
  <c r="B4" i="1204"/>
  <c r="B3" i="1204"/>
  <c r="B5" i="1203"/>
  <c r="B4" i="1203"/>
  <c r="B3" i="1203"/>
  <c r="B5" i="1202"/>
  <c r="B4" i="1202"/>
  <c r="B3" i="1202"/>
  <c r="B5" i="1201"/>
  <c r="B4" i="1201"/>
  <c r="B3" i="1201"/>
  <c r="B5" i="1200" l="1"/>
  <c r="B4" i="1200"/>
  <c r="B3" i="1200"/>
  <c r="B5" i="1199"/>
  <c r="B4" i="1199"/>
  <c r="B3" i="1199"/>
  <c r="B5" i="1198"/>
  <c r="B3" i="1198"/>
  <c r="B5" i="1197"/>
  <c r="B4" i="1197"/>
  <c r="B4" i="1198" s="1"/>
  <c r="B22" i="1202" l="1"/>
  <c r="B21" i="1202"/>
  <c r="B20" i="1202"/>
  <c r="D30" i="1216" l="1"/>
  <c r="I21" i="1216" l="1"/>
  <c r="I22" i="1216"/>
  <c r="C11" i="1216"/>
  <c r="I28" i="1216"/>
  <c r="I27" i="1216"/>
  <c r="D16" i="1206"/>
  <c r="C60" i="1200" l="1"/>
  <c r="D26" i="1206" l="1"/>
  <c r="C26" i="1206"/>
  <c r="D20" i="1204"/>
  <c r="D9" i="1204"/>
  <c r="E60" i="1200" l="1"/>
  <c r="F60" i="1200"/>
  <c r="I60" i="1200"/>
  <c r="B111" i="1322" s="1"/>
  <c r="O60" i="1200"/>
  <c r="D60" i="1200"/>
  <c r="C43" i="1212" l="1"/>
  <c r="C28" i="1212"/>
  <c r="C12" i="1212"/>
  <c r="D151" i="1206" l="1"/>
  <c r="D20" i="1206" s="1"/>
  <c r="C151" i="1206"/>
  <c r="C20" i="1206" s="1"/>
  <c r="D131" i="1206"/>
  <c r="D17" i="1206" s="1"/>
  <c r="C131" i="1206"/>
  <c r="C17" i="1206" s="1"/>
  <c r="B89" i="1322" l="1"/>
  <c r="B55" i="1322"/>
  <c r="C291" i="1221"/>
  <c r="C238" i="1221"/>
  <c r="C32" i="1221"/>
  <c r="C9" i="1221"/>
  <c r="G30" i="1216" l="1"/>
  <c r="I25" i="1216"/>
  <c r="C30" i="1216"/>
  <c r="H29" i="1216"/>
  <c r="H26" i="1216"/>
  <c r="H25" i="1216"/>
  <c r="H24" i="1216"/>
  <c r="H23" i="1216"/>
  <c r="H22" i="1216"/>
  <c r="H25" i="1214"/>
  <c r="G25" i="1214"/>
  <c r="F25" i="1214"/>
  <c r="E25" i="1214"/>
  <c r="D25" i="1214"/>
  <c r="C25" i="1214"/>
  <c r="I24" i="1214"/>
  <c r="I23" i="1214"/>
  <c r="I22" i="1214"/>
  <c r="I21" i="1214"/>
  <c r="I20" i="1214"/>
  <c r="H18" i="1214"/>
  <c r="F18" i="1214"/>
  <c r="E18" i="1214"/>
  <c r="D18" i="1214"/>
  <c r="C18" i="1214"/>
  <c r="I17" i="1214"/>
  <c r="I16" i="1214"/>
  <c r="I15" i="1214"/>
  <c r="I14" i="1214"/>
  <c r="I13" i="1214"/>
  <c r="I12" i="1214"/>
  <c r="I11" i="1214"/>
  <c r="I10" i="1214"/>
  <c r="C42" i="1212"/>
  <c r="C40" i="1212"/>
  <c r="C39" i="1212"/>
  <c r="E26" i="1214" l="1"/>
  <c r="E27" i="1214" s="1"/>
  <c r="F26" i="1214"/>
  <c r="F27" i="1214" s="1"/>
  <c r="G26" i="1214"/>
  <c r="G27" i="1214" s="1"/>
  <c r="H26" i="1214"/>
  <c r="H27" i="1214" s="1"/>
  <c r="H30" i="1216"/>
  <c r="C12" i="1216"/>
  <c r="I23" i="1216"/>
  <c r="I24" i="1216"/>
  <c r="I26" i="1216"/>
  <c r="I18" i="1214"/>
  <c r="I25" i="1214"/>
  <c r="I30" i="1216"/>
  <c r="D26" i="1214"/>
  <c r="D27" i="1214" s="1"/>
  <c r="C26" i="1214"/>
  <c r="C27" i="1214" s="1"/>
  <c r="I29" i="1216"/>
  <c r="I26" i="1214" l="1"/>
  <c r="I27" i="1214" s="1"/>
  <c r="E159" i="1208"/>
  <c r="E158" i="1208"/>
  <c r="L45" i="1208"/>
  <c r="K45" i="1208"/>
  <c r="J45" i="1208"/>
  <c r="I45" i="1208"/>
  <c r="H45" i="1208"/>
  <c r="G45" i="1208"/>
  <c r="F45" i="1208"/>
  <c r="E45" i="1208"/>
  <c r="D45" i="1208"/>
  <c r="L34" i="1208"/>
  <c r="K34" i="1208"/>
  <c r="J34" i="1208"/>
  <c r="I34" i="1208"/>
  <c r="H34" i="1208"/>
  <c r="G34" i="1208"/>
  <c r="F34" i="1208"/>
  <c r="E34" i="1208"/>
  <c r="D34" i="1208"/>
  <c r="E157" i="1208"/>
  <c r="C16" i="1206"/>
  <c r="D11" i="1206"/>
  <c r="C11" i="1206"/>
  <c r="F24" i="1205"/>
  <c r="F11" i="1205"/>
  <c r="D26" i="1204"/>
  <c r="D25" i="1204"/>
  <c r="D24" i="1204"/>
  <c r="D23" i="1204"/>
  <c r="D22" i="1204"/>
  <c r="D21" i="1204"/>
  <c r="D15" i="1204"/>
  <c r="D14" i="1204"/>
  <c r="D13" i="1204"/>
  <c r="D12" i="1204"/>
  <c r="D11" i="1204"/>
  <c r="D10" i="1204"/>
  <c r="C23" i="1202"/>
  <c r="C54" i="1212" s="1"/>
  <c r="O75" i="1200"/>
  <c r="L75" i="1200"/>
  <c r="K75" i="1200"/>
  <c r="J75" i="1200"/>
  <c r="I75" i="1200"/>
  <c r="F75" i="1200"/>
  <c r="E75" i="1200"/>
  <c r="D75" i="1200"/>
  <c r="C75" i="1200"/>
  <c r="O70" i="1200"/>
  <c r="I70" i="1200"/>
  <c r="F70" i="1200"/>
  <c r="E70" i="1200"/>
  <c r="D70" i="1200"/>
  <c r="C70" i="1200"/>
  <c r="D22" i="1199"/>
  <c r="D21" i="1199"/>
  <c r="D20" i="1199"/>
  <c r="D19" i="1199"/>
  <c r="D18" i="1199"/>
  <c r="D17" i="1199"/>
  <c r="D16" i="1199"/>
  <c r="C96" i="1198"/>
  <c r="C87" i="1198"/>
  <c r="C78" i="1198"/>
  <c r="C69" i="1198"/>
  <c r="C60" i="1198"/>
  <c r="C51" i="1198"/>
  <c r="C33" i="1198"/>
  <c r="C24" i="1198"/>
  <c r="C15" i="1198"/>
  <c r="B52" i="1322" l="1"/>
  <c r="B24" i="1322"/>
  <c r="C24" i="1200"/>
  <c r="D24" i="1200" s="1"/>
  <c r="D22" i="1200"/>
  <c r="D23" i="1200"/>
  <c r="D25" i="1199"/>
  <c r="B48" i="1199" s="1"/>
  <c r="B70" i="1199" s="1"/>
  <c r="D28" i="1204"/>
  <c r="D17" i="1204"/>
  <c r="G46" i="1208"/>
  <c r="C37" i="1212"/>
  <c r="C22" i="1212"/>
  <c r="D10" i="1206"/>
  <c r="H46" i="1208"/>
  <c r="D8" i="1200"/>
  <c r="E46" i="1208"/>
  <c r="F46" i="1208"/>
  <c r="I46" i="1208"/>
  <c r="D11" i="1200"/>
  <c r="F8" i="1205"/>
  <c r="C30" i="1197" s="1"/>
  <c r="C13" i="1208" s="1"/>
  <c r="J46" i="1208"/>
  <c r="C12" i="1206"/>
  <c r="C15" i="1206" s="1"/>
  <c r="K46" i="1208"/>
  <c r="D46" i="1208"/>
  <c r="L46" i="1208"/>
  <c r="C46" i="1208"/>
  <c r="D12" i="1200"/>
  <c r="D13" i="1200"/>
  <c r="D9" i="1200"/>
  <c r="D10" i="1200"/>
  <c r="B88" i="1322" l="1"/>
  <c r="B85" i="1322"/>
  <c r="D12" i="1206"/>
  <c r="B23" i="1322"/>
  <c r="B82" i="1322" s="1"/>
  <c r="C27" i="1206"/>
  <c r="E15" i="1206" s="1"/>
  <c r="C21" i="1206"/>
  <c r="C25" i="1206" s="1"/>
  <c r="C15" i="1197"/>
  <c r="D35" i="1204"/>
  <c r="C10" i="1197" s="1"/>
  <c r="C9" i="1197" s="1"/>
  <c r="B10" i="1322" s="1"/>
  <c r="D10" i="1201"/>
  <c r="D25" i="1201"/>
  <c r="C41" i="1212"/>
  <c r="C18" i="1197"/>
  <c r="D21" i="1201"/>
  <c r="D12" i="1201"/>
  <c r="D11" i="1201"/>
  <c r="C17" i="1197"/>
  <c r="D27" i="1201"/>
  <c r="D26" i="1201"/>
  <c r="C33" i="1197"/>
  <c r="D42" i="1201"/>
  <c r="D34" i="1201"/>
  <c r="D35" i="1201"/>
  <c r="B60" i="1322" l="1"/>
  <c r="B61" i="1322" s="1"/>
  <c r="B87" i="1322"/>
  <c r="B84" i="1322"/>
  <c r="B25" i="1322"/>
  <c r="B86" i="1322"/>
  <c r="B81" i="1322"/>
  <c r="B83" i="1322"/>
  <c r="B79" i="1322"/>
  <c r="B80" i="1322"/>
  <c r="D15" i="1206"/>
  <c r="B15" i="1322"/>
  <c r="B11" i="1322"/>
  <c r="E129" i="1206"/>
  <c r="E130" i="1206"/>
  <c r="E124" i="1206"/>
  <c r="E121" i="1206"/>
  <c r="E123" i="1206"/>
  <c r="E126" i="1206"/>
  <c r="E122" i="1206"/>
  <c r="E127" i="1206"/>
  <c r="E125" i="1206"/>
  <c r="E128" i="1206"/>
  <c r="E19" i="1206"/>
  <c r="E94" i="1206"/>
  <c r="E96" i="1206"/>
  <c r="E97" i="1206"/>
  <c r="E98" i="1206"/>
  <c r="E95" i="1206"/>
  <c r="E93" i="1206"/>
  <c r="E24" i="1206"/>
  <c r="E18" i="1206"/>
  <c r="E25" i="1206"/>
  <c r="E78" i="1206"/>
  <c r="E76" i="1206"/>
  <c r="E77" i="1206"/>
  <c r="E73" i="1206"/>
  <c r="E79" i="1206"/>
  <c r="E80" i="1206"/>
  <c r="E87" i="1206"/>
  <c r="E85" i="1206"/>
  <c r="E86" i="1206"/>
  <c r="E84" i="1206"/>
  <c r="E13" i="1206"/>
  <c r="E14" i="1206"/>
  <c r="E63" i="1206"/>
  <c r="E64" i="1206"/>
  <c r="E66" i="1206"/>
  <c r="E67" i="1206"/>
  <c r="E68" i="1206"/>
  <c r="E65" i="1206"/>
  <c r="E118" i="1206"/>
  <c r="E110" i="1206"/>
  <c r="E55" i="1206"/>
  <c r="E44" i="1206"/>
  <c r="E36" i="1206"/>
  <c r="E135" i="1206"/>
  <c r="E117" i="1206"/>
  <c r="E109" i="1206"/>
  <c r="E54" i="1206"/>
  <c r="E43" i="1206"/>
  <c r="E35" i="1206"/>
  <c r="E113" i="1206"/>
  <c r="E39" i="1206"/>
  <c r="E120" i="1206"/>
  <c r="E104" i="1206"/>
  <c r="E38" i="1206"/>
  <c r="E119" i="1206"/>
  <c r="E81" i="1206"/>
  <c r="E56" i="1206"/>
  <c r="E37" i="1206"/>
  <c r="E134" i="1206"/>
  <c r="E116" i="1206"/>
  <c r="E108" i="1206"/>
  <c r="E75" i="1206"/>
  <c r="E42" i="1206"/>
  <c r="E34" i="1206"/>
  <c r="E137" i="1206"/>
  <c r="E133" i="1206"/>
  <c r="E115" i="1206"/>
  <c r="E107" i="1206"/>
  <c r="E74" i="1206"/>
  <c r="E51" i="1206"/>
  <c r="E41" i="1206"/>
  <c r="E136" i="1206"/>
  <c r="E132" i="1206"/>
  <c r="E114" i="1206"/>
  <c r="E106" i="1206"/>
  <c r="E50" i="1206"/>
  <c r="E131" i="1206"/>
  <c r="E105" i="1206"/>
  <c r="E70" i="1206"/>
  <c r="E112" i="1206"/>
  <c r="E111" i="1206"/>
  <c r="E69" i="1206"/>
  <c r="E45" i="1206"/>
  <c r="E57" i="1206"/>
  <c r="E40" i="1206"/>
  <c r="E58" i="1206"/>
  <c r="E48" i="1206"/>
  <c r="E49" i="1206"/>
  <c r="E53" i="1206"/>
  <c r="E8" i="1206"/>
  <c r="E62" i="1206"/>
  <c r="E61" i="1206"/>
  <c r="D9" i="1201"/>
  <c r="C21" i="1197"/>
  <c r="C34" i="1197"/>
  <c r="C12" i="1208"/>
  <c r="E141" i="1206"/>
  <c r="E145" i="1206"/>
  <c r="E149" i="1206"/>
  <c r="E155" i="1206"/>
  <c r="E91" i="1206"/>
  <c r="E99" i="1206"/>
  <c r="E143" i="1206"/>
  <c r="E153" i="1206"/>
  <c r="E90" i="1206"/>
  <c r="E148" i="1206"/>
  <c r="E154" i="1206"/>
  <c r="E142" i="1206"/>
  <c r="E146" i="1206"/>
  <c r="E150" i="1206"/>
  <c r="E152" i="1206"/>
  <c r="E92" i="1206"/>
  <c r="E100" i="1206"/>
  <c r="E147" i="1206"/>
  <c r="E156" i="1206"/>
  <c r="E144" i="1206"/>
  <c r="E140" i="1206"/>
  <c r="E151" i="1206"/>
  <c r="E159" i="1206"/>
  <c r="E160" i="1206"/>
  <c r="E158" i="1206"/>
  <c r="C35" i="1212"/>
  <c r="E20" i="1206"/>
  <c r="E9" i="1206"/>
  <c r="E27" i="1206"/>
  <c r="E23" i="1206"/>
  <c r="E17" i="1206"/>
  <c r="E22" i="1206"/>
  <c r="E29" i="1206"/>
  <c r="E10" i="1206"/>
  <c r="E26" i="1206"/>
  <c r="E11" i="1206"/>
  <c r="E12" i="1206"/>
  <c r="E16" i="1206"/>
  <c r="E21" i="1206"/>
  <c r="B57" i="1322" l="1"/>
  <c r="B91" i="1322"/>
  <c r="B90" i="1322"/>
  <c r="D21" i="1206"/>
  <c r="D25" i="1206" s="1"/>
  <c r="D28" i="1206" s="1"/>
  <c r="D30" i="1206" s="1"/>
  <c r="C11" i="1202" s="1"/>
  <c r="C16" i="1202" s="1"/>
  <c r="C13" i="1212" s="1"/>
  <c r="C17" i="1212" s="1"/>
  <c r="C24" i="1212" s="1"/>
  <c r="D27" i="1206"/>
  <c r="E40" i="1201"/>
  <c r="E39" i="1201"/>
  <c r="E38" i="1201"/>
  <c r="E41" i="1201"/>
  <c r="E37" i="1201"/>
  <c r="B9" i="1322"/>
  <c r="B34" i="1322" s="1"/>
  <c r="E20" i="1201"/>
  <c r="E19" i="1201"/>
  <c r="E18" i="1201"/>
  <c r="B96" i="1322"/>
  <c r="E42" i="1201"/>
  <c r="E30" i="1201"/>
  <c r="E29" i="1201"/>
  <c r="E28" i="1201"/>
  <c r="E34" i="1201"/>
  <c r="E35" i="1201"/>
  <c r="E26" i="1201"/>
  <c r="E27" i="1201"/>
  <c r="E31" i="1201"/>
  <c r="E33" i="1201"/>
  <c r="E32" i="1201"/>
  <c r="E25" i="1201"/>
  <c r="E16" i="1201"/>
  <c r="E13" i="1201"/>
  <c r="E14" i="1201"/>
  <c r="E15" i="1201"/>
  <c r="D15" i="1197"/>
  <c r="D10" i="1197"/>
  <c r="D14" i="1197"/>
  <c r="D13" i="1197"/>
  <c r="D16" i="1197"/>
  <c r="D17" i="1197"/>
  <c r="D9" i="1197"/>
  <c r="C9" i="1208"/>
  <c r="D21" i="1197"/>
  <c r="D20" i="1197"/>
  <c r="D11" i="1197"/>
  <c r="D19" i="1197"/>
  <c r="D12" i="1197"/>
  <c r="D18" i="1197"/>
  <c r="E11" i="1201"/>
  <c r="E12" i="1201"/>
  <c r="E9" i="1201"/>
  <c r="C33" i="1212"/>
  <c r="E21" i="1201"/>
  <c r="E10" i="1201"/>
  <c r="C28" i="1206"/>
  <c r="C27" i="1212" l="1"/>
  <c r="B38" i="1322"/>
  <c r="B37" i="1322"/>
  <c r="B39" i="1322"/>
  <c r="B35" i="1322"/>
  <c r="B36" i="1322"/>
  <c r="B95" i="1322"/>
  <c r="B120" i="1322"/>
  <c r="B118" i="1322"/>
  <c r="B45" i="1322"/>
  <c r="B62" i="1322" s="1"/>
  <c r="C51" i="1212"/>
  <c r="C55" i="1212" s="1"/>
  <c r="C30" i="1206"/>
  <c r="E28" i="1206"/>
  <c r="E30" i="1206" l="1"/>
  <c r="C27" i="1197" l="1"/>
  <c r="B19" i="1322" s="1"/>
  <c r="B20" i="1322" s="1"/>
  <c r="B40" i="1322" s="1"/>
  <c r="C24" i="1197" l="1"/>
  <c r="C35" i="1197" s="1"/>
  <c r="C30" i="1212"/>
  <c r="D31" i="1197" l="1"/>
  <c r="D35" i="1197"/>
  <c r="C36" i="1197"/>
  <c r="D32" i="1197"/>
  <c r="C31" i="1212"/>
  <c r="C57" i="1212" s="1"/>
  <c r="C11" i="1208"/>
  <c r="C16" i="1208"/>
  <c r="D24" i="1197"/>
  <c r="D28" i="1197"/>
  <c r="D30" i="1212" s="1"/>
  <c r="D31" i="1212" s="1"/>
  <c r="D30" i="1197"/>
  <c r="D33" i="1197"/>
  <c r="D26" i="1197"/>
  <c r="D34" i="1197"/>
  <c r="D27" i="1197"/>
  <c r="D56" i="1212" l="1"/>
  <c r="C98" i="1322" s="1"/>
  <c r="D57" i="1212"/>
  <c r="C15" i="1208"/>
  <c r="E302" i="1221" s="1"/>
  <c r="C56" i="1212"/>
  <c r="B98" i="1322" s="1"/>
  <c r="E267" i="1221" l="1"/>
  <c r="E26" i="1221"/>
  <c r="E337" i="1221"/>
  <c r="E90" i="1221"/>
  <c r="E223" i="1221"/>
  <c r="E84" i="1221"/>
  <c r="E10" i="1221"/>
  <c r="E338" i="1221"/>
  <c r="E183" i="1221"/>
  <c r="E240" i="1221"/>
  <c r="E144" i="1221"/>
  <c r="E242" i="1221"/>
  <c r="E340" i="1221"/>
  <c r="E72" i="1221"/>
  <c r="E316" i="1221"/>
  <c r="E312" i="1221"/>
  <c r="E120" i="1221"/>
  <c r="E176" i="1221"/>
  <c r="E95" i="1221"/>
  <c r="E247" i="1221"/>
  <c r="E322" i="1221"/>
  <c r="E216" i="1221"/>
  <c r="E243" i="1221"/>
  <c r="E260" i="1221"/>
  <c r="E224" i="1221"/>
  <c r="E246" i="1221"/>
  <c r="E203" i="1221"/>
  <c r="E284" i="1221"/>
  <c r="E168" i="1221"/>
  <c r="E123" i="1221"/>
  <c r="E129" i="1221"/>
  <c r="E207" i="1221"/>
  <c r="E102" i="1221"/>
  <c r="E331" i="1221"/>
  <c r="E297" i="1221"/>
  <c r="E313" i="1221"/>
  <c r="E82" i="1221"/>
  <c r="E14" i="1221"/>
  <c r="E265" i="1221"/>
  <c r="E148" i="1221"/>
  <c r="E263" i="1221"/>
  <c r="E24" i="1221"/>
  <c r="E56" i="1221"/>
  <c r="E275" i="1221"/>
  <c r="E87" i="1221"/>
  <c r="E315" i="1221"/>
  <c r="E321" i="1221"/>
  <c r="E195" i="1221"/>
  <c r="E163" i="1221"/>
  <c r="E220" i="1221"/>
  <c r="E66" i="1221"/>
  <c r="E285" i="1221"/>
  <c r="E162" i="1221"/>
  <c r="E167" i="1221"/>
  <c r="E80" i="1221"/>
  <c r="E147" i="1221"/>
  <c r="E231" i="1221"/>
  <c r="E256" i="1221"/>
  <c r="E235" i="1221"/>
  <c r="E292" i="1221"/>
  <c r="E279" i="1221"/>
  <c r="E40" i="1221"/>
  <c r="E232" i="1221"/>
  <c r="E68" i="1221"/>
  <c r="E108" i="1221"/>
  <c r="E145" i="1221"/>
  <c r="E154" i="1221"/>
  <c r="E43" i="1221"/>
  <c r="E86" i="1221"/>
  <c r="E69" i="1221"/>
  <c r="E280" i="1221"/>
  <c r="E327" i="1221"/>
  <c r="E29" i="1221"/>
  <c r="E334" i="1221"/>
  <c r="E57" i="1221"/>
  <c r="E222" i="1221"/>
  <c r="E307" i="1221"/>
  <c r="E324" i="1221"/>
  <c r="E96" i="1221"/>
  <c r="E250" i="1221"/>
  <c r="E139" i="1221"/>
  <c r="E79" i="1221"/>
  <c r="E184" i="1221"/>
  <c r="E21" i="1221"/>
  <c r="E272" i="1221"/>
  <c r="E306" i="1221"/>
  <c r="E137" i="1221"/>
  <c r="E295" i="1221"/>
  <c r="E132" i="1221"/>
  <c r="E94" i="1221"/>
  <c r="E210" i="1221"/>
  <c r="E181" i="1221"/>
  <c r="E241" i="1221"/>
  <c r="E63" i="1221"/>
  <c r="E192" i="1221"/>
  <c r="E194" i="1221"/>
  <c r="E268" i="1221"/>
  <c r="E47" i="1221"/>
  <c r="E230" i="1221"/>
  <c r="E276" i="1221"/>
  <c r="E171" i="1221"/>
  <c r="E50" i="1221"/>
  <c r="E283" i="1221"/>
  <c r="E58" i="1221"/>
  <c r="E125" i="1221"/>
  <c r="E106" i="1221"/>
  <c r="E244" i="1221"/>
  <c r="E251" i="1221"/>
  <c r="E188" i="1221"/>
  <c r="E107" i="1221"/>
  <c r="E217" i="1221"/>
  <c r="E245" i="1221"/>
  <c r="E116" i="1221"/>
  <c r="E16" i="1221"/>
  <c r="E175" i="1221"/>
  <c r="E100" i="1221"/>
  <c r="E191" i="1221"/>
  <c r="E209" i="1221"/>
  <c r="E48" i="1221"/>
  <c r="E170" i="1221"/>
  <c r="E140" i="1221"/>
  <c r="E213" i="1221"/>
  <c r="E178" i="1221"/>
  <c r="E105" i="1221"/>
  <c r="E228" i="1221"/>
  <c r="E103" i="1221"/>
  <c r="E112" i="1221"/>
  <c r="E85" i="1221"/>
  <c r="E177" i="1221"/>
  <c r="E201" i="1221"/>
  <c r="E161" i="1221"/>
  <c r="E76" i="1221"/>
  <c r="E269" i="1221"/>
  <c r="E339" i="1221"/>
  <c r="E299" i="1221"/>
  <c r="E225" i="1221"/>
  <c r="E258" i="1221"/>
  <c r="E155" i="1221"/>
  <c r="E221" i="1221"/>
  <c r="E165" i="1221"/>
  <c r="E34" i="1221"/>
  <c r="E70" i="1221"/>
  <c r="E41" i="1221"/>
  <c r="E13" i="1221"/>
  <c r="E39" i="1221"/>
  <c r="E185" i="1221"/>
  <c r="E286" i="1221"/>
  <c r="E271" i="1221"/>
  <c r="E325" i="1221"/>
  <c r="E341" i="1221"/>
  <c r="E198" i="1221"/>
  <c r="E91" i="1221"/>
  <c r="E143" i="1221"/>
  <c r="E303" i="1221"/>
  <c r="E211" i="1221"/>
  <c r="E77" i="1221"/>
  <c r="E153" i="1221"/>
  <c r="E75" i="1221"/>
  <c r="E118" i="1221"/>
  <c r="E301" i="1221"/>
  <c r="E332" i="1221"/>
  <c r="E317" i="1221"/>
  <c r="E281" i="1221"/>
  <c r="E266" i="1221"/>
  <c r="E215" i="1221"/>
  <c r="E113" i="1221"/>
  <c r="E65" i="1221"/>
  <c r="E74" i="1221"/>
  <c r="E93" i="1221"/>
  <c r="E156" i="1221"/>
  <c r="E287" i="1221"/>
  <c r="E158" i="1221"/>
  <c r="E179" i="1221"/>
  <c r="E288" i="1221"/>
  <c r="E227" i="1221"/>
  <c r="E18" i="1221"/>
  <c r="E62" i="1221"/>
  <c r="E122" i="1221"/>
  <c r="E23" i="1221"/>
  <c r="E17" i="1221"/>
  <c r="E193" i="1221"/>
  <c r="E330" i="1221"/>
  <c r="E249" i="1221"/>
  <c r="E273" i="1221"/>
  <c r="E248" i="1221"/>
  <c r="E253" i="1221"/>
  <c r="E37" i="1221"/>
  <c r="E33" i="1221"/>
  <c r="E51" i="1221"/>
  <c r="E262" i="1221"/>
  <c r="E173" i="1221"/>
  <c r="E71" i="1221"/>
  <c r="E119" i="1221"/>
  <c r="E20" i="1221"/>
  <c r="E335" i="1221"/>
  <c r="E44" i="1221"/>
  <c r="E320" i="1221"/>
  <c r="E19" i="1221"/>
  <c r="E187" i="1221"/>
  <c r="E25" i="1221"/>
  <c r="E294" i="1221"/>
  <c r="E319" i="1221"/>
  <c r="E293" i="1221"/>
  <c r="E298" i="1221"/>
  <c r="E157" i="1221"/>
  <c r="E99" i="1221"/>
  <c r="E73" i="1221"/>
  <c r="E255" i="1221"/>
  <c r="E206" i="1221"/>
  <c r="E226" i="1221"/>
  <c r="E55" i="1221"/>
  <c r="E130" i="1221"/>
  <c r="E304" i="1221"/>
  <c r="E189" i="1221"/>
  <c r="E259" i="1221"/>
  <c r="E114" i="1221"/>
  <c r="E22" i="1221"/>
  <c r="E117" i="1221"/>
  <c r="E89" i="1221"/>
  <c r="E53" i="1221"/>
  <c r="E308" i="1221"/>
  <c r="E164" i="1221"/>
  <c r="E200" i="1221"/>
  <c r="E54" i="1221"/>
  <c r="E208" i="1221"/>
  <c r="E59" i="1221"/>
  <c r="E92" i="1221"/>
  <c r="E174" i="1221"/>
  <c r="E311" i="1221"/>
  <c r="E166" i="1221"/>
  <c r="E323" i="1221"/>
  <c r="E11" i="1221"/>
  <c r="E97" i="1221"/>
  <c r="E61" i="1221"/>
  <c r="E336" i="1221"/>
  <c r="E219" i="1221"/>
  <c r="E326" i="1221"/>
  <c r="E88" i="1221"/>
  <c r="E270" i="1221"/>
  <c r="E109" i="1221"/>
  <c r="E218" i="1221"/>
  <c r="E333" i="1221"/>
  <c r="E204" i="1221"/>
  <c r="E52" i="1221"/>
  <c r="E111" i="1221"/>
  <c r="E136" i="1221"/>
  <c r="E172" i="1221"/>
  <c r="E296" i="1221"/>
  <c r="E38" i="1221"/>
  <c r="E282" i="1221"/>
  <c r="E254" i="1221"/>
  <c r="E264" i="1221"/>
  <c r="E28" i="1221"/>
  <c r="E101" i="1221"/>
  <c r="E12" i="1221"/>
  <c r="E35" i="1221"/>
  <c r="E150" i="1221"/>
  <c r="E131" i="1221"/>
  <c r="E128" i="1221"/>
  <c r="E197" i="1221"/>
  <c r="E15" i="1221"/>
  <c r="E127" i="1221"/>
  <c r="E229" i="1221"/>
  <c r="E83" i="1221"/>
  <c r="E186" i="1221"/>
  <c r="E121" i="1221"/>
  <c r="E36" i="1221"/>
  <c r="E138" i="1221"/>
  <c r="E328" i="1221"/>
  <c r="E300" i="1221"/>
  <c r="E310" i="1221"/>
  <c r="E190" i="1221"/>
  <c r="E196" i="1221"/>
  <c r="E124" i="1221"/>
  <c r="E151" i="1221"/>
  <c r="E214" i="1221"/>
  <c r="E126" i="1221"/>
  <c r="E169" i="1221"/>
  <c r="E67" i="1221"/>
  <c r="E110" i="1221"/>
  <c r="E104" i="1221"/>
  <c r="E202" i="1221"/>
  <c r="E180" i="1221"/>
  <c r="E42" i="1221"/>
  <c r="E309" i="1221"/>
  <c r="E141" i="1221"/>
  <c r="E81" i="1221"/>
  <c r="E305" i="1221"/>
  <c r="E257" i="1221"/>
  <c r="E46" i="1221"/>
  <c r="E205" i="1221"/>
  <c r="E152" i="1221"/>
  <c r="E314" i="1221"/>
  <c r="E64" i="1221"/>
  <c r="E233" i="1221"/>
  <c r="E261" i="1221"/>
  <c r="E239" i="1221"/>
  <c r="E318" i="1221"/>
  <c r="E274" i="1221"/>
  <c r="E252" i="1221"/>
  <c r="E329" i="1221"/>
  <c r="E277" i="1221"/>
  <c r="E49" i="1221"/>
  <c r="E199" i="1221"/>
  <c r="E159" i="1221"/>
  <c r="E98" i="1221"/>
  <c r="E45" i="1221"/>
  <c r="E60" i="1221"/>
  <c r="E27" i="1221"/>
  <c r="E142" i="1221"/>
  <c r="E278" i="1221"/>
  <c r="E160" i="1221"/>
  <c r="E146" i="1221"/>
  <c r="E149" i="1221"/>
  <c r="E234" i="1221"/>
  <c r="E212" i="1221"/>
  <c r="E182" i="1221"/>
  <c r="E78" i="1221"/>
  <c r="E115" i="1221"/>
  <c r="E12" i="137"/>
  <c r="C12" i="137"/>
  <c r="E11" i="137"/>
  <c r="C11" i="137"/>
  <c r="E10" i="137"/>
  <c r="C10" i="137"/>
  <c r="E9" i="137"/>
  <c r="C9" i="137"/>
  <c r="E8" i="137"/>
  <c r="C8" i="137"/>
  <c r="E7" i="137"/>
  <c r="C7" i="137"/>
  <c r="E6" i="137"/>
  <c r="C6" i="137"/>
  <c r="E5" i="137"/>
  <c r="C5" i="137"/>
  <c r="E4" i="137"/>
  <c r="C4" i="137"/>
  <c r="E3" i="137"/>
  <c r="C3" i="137"/>
  <c r="H6" i="133"/>
  <c r="H5" i="133"/>
  <c r="H4" i="133"/>
  <c r="H3" i="133"/>
  <c r="H2" i="1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 authorId="0" shapeId="0" xr:uid="{00000000-0006-0000-1A00-000001000000}">
      <text>
        <r>
          <rPr>
            <b/>
            <sz val="9"/>
            <color indexed="81"/>
            <rFont val="Tahoma"/>
            <family val="2"/>
          </rPr>
          <t xml:space="preserve">Label
</t>
        </r>
        <r>
          <rPr>
            <sz val="9"/>
            <color indexed="81"/>
            <rFont val="Tahoma"/>
            <family val="2"/>
          </rPr>
          <t xml:space="preserve">
It can be translated by adding an additional column called 'Label (lang)'
Where 'lang' is the code for the language.
I.E.: 'Label (fr-CA)' for Canadian French.</t>
        </r>
      </text>
    </comment>
  </commentList>
</comments>
</file>

<file path=xl/sharedStrings.xml><?xml version="1.0" encoding="utf-8"?>
<sst xmlns="http://schemas.openxmlformats.org/spreadsheetml/2006/main" count="6379" uniqueCount="2445">
  <si>
    <t>Balance Sheet - Assets</t>
  </si>
  <si>
    <t>Balance Sheet - Liabilities</t>
  </si>
  <si>
    <t>Solvency Analysis - Statement of Solvency</t>
  </si>
  <si>
    <t>Description</t>
  </si>
  <si>
    <t xml:space="preserve">Asset Analysis - Policyholder Investments Breakdown </t>
  </si>
  <si>
    <t xml:space="preserve"> </t>
  </si>
  <si>
    <t>Quarterly</t>
  </si>
  <si>
    <t>Email</t>
  </si>
  <si>
    <t>Asset Analysis - Calculation of Admissible Assets</t>
  </si>
  <si>
    <t>Income Statement - Shareholders</t>
  </si>
  <si>
    <t>Non-Financial Information - Significant Shareholders</t>
  </si>
  <si>
    <t>Income Statement Analysis</t>
  </si>
  <si>
    <t>Solvency Analysis</t>
  </si>
  <si>
    <t>Asset Analysis</t>
  </si>
  <si>
    <t>Non-Financial Analysis</t>
  </si>
  <si>
    <t>Monthly</t>
  </si>
  <si>
    <t>IU_1.1</t>
  </si>
  <si>
    <t>IU_2.2</t>
  </si>
  <si>
    <t>IU_3.3</t>
  </si>
  <si>
    <t>IU_1.2</t>
  </si>
  <si>
    <t>IU_2.1</t>
  </si>
  <si>
    <t>IU_3.1</t>
  </si>
  <si>
    <t>IU_3.2</t>
  </si>
  <si>
    <t>IU_4.1</t>
  </si>
  <si>
    <t>IU_4.2</t>
  </si>
  <si>
    <t>IU_5.1</t>
  </si>
  <si>
    <t>Income Statement - Policyholders</t>
  </si>
  <si>
    <t>Solvency Analysis - Required Solvency Margin - General and Health Insurance</t>
  </si>
  <si>
    <t>Solvency Analysis - Required Solvency Margin - Protection and Savings Insurance</t>
  </si>
  <si>
    <t>1.1.1</t>
  </si>
  <si>
    <t>1.1.2</t>
  </si>
  <si>
    <t>1.2.1</t>
  </si>
  <si>
    <t>1.2.2</t>
  </si>
  <si>
    <t/>
  </si>
  <si>
    <t/>
  </si>
  <si>
    <t>Form Set Mapping</t>
  </si>
  <si>
    <t>Dependency Display Option</t>
  </si>
  <si>
    <t>Dependency Dynamic</t>
  </si>
  <si>
    <t>Dependency</t>
  </si>
  <si>
    <t>Group</t>
  </si>
  <si>
    <t>Use the Form Set label as the reference prefix (e.g. ROC00001)</t>
  </si>
  <si>
    <t>Requires approval after submission</t>
  </si>
  <si>
    <t>Allow multiple instances in draft</t>
  </si>
  <si>
    <t>Allow Form Set to be downloaded in XML format</t>
  </si>
  <si>
    <t>Allow data to be uploaded from XML</t>
  </si>
  <si>
    <t>Allow data to be uploaded from Excel</t>
  </si>
  <si>
    <t>Supervisor Only - exclude from submission validation on Vizor Portal</t>
  </si>
  <si>
    <t>On-line file upload validation</t>
  </si>
  <si>
    <t>Automatically grant resubmission requests</t>
  </si>
  <si>
    <t>Yes</t>
  </si>
  <si>
    <t>No</t>
  </si>
  <si>
    <t>Common Properties</t>
  </si>
  <si>
    <t>Boolean</t>
  </si>
  <si>
    <t>Enumeration *</t>
  </si>
  <si>
    <t>Key *</t>
  </si>
  <si>
    <t>Label *</t>
  </si>
  <si>
    <t>Parent Key</t>
  </si>
  <si>
    <t>Form Set Label</t>
  </si>
  <si>
    <t/>
  </si>
  <si>
    <t>Mandatory</t>
  </si>
  <si>
    <t>Excel Upload</t>
  </si>
  <si>
    <t>PDF Orientation</t>
  </si>
  <si>
    <t>PDF Height (Amount)</t>
  </si>
  <si>
    <t>PDF Height (Unit)</t>
  </si>
  <si>
    <t>Hide on Vizor Portal (NOTE: Applies to Profile sections only)</t>
  </si>
  <si>
    <t>Status</t>
  </si>
  <si>
    <t>1</t>
  </si>
  <si>
    <t>2</t>
  </si>
  <si>
    <t>3</t>
  </si>
  <si>
    <t>4</t>
  </si>
  <si>
    <t>5</t>
  </si>
  <si>
    <t>6</t>
  </si>
  <si>
    <t>7</t>
  </si>
  <si>
    <t>IU_BSA</t>
  </si>
  <si>
    <t>IU_IS</t>
  </si>
  <si>
    <t>IU_SA</t>
  </si>
  <si>
    <t>IU_AA</t>
  </si>
  <si>
    <t>IU_NFA</t>
  </si>
  <si>
    <t>Balance Sheet Assets</t>
  </si>
  <si>
    <t>Weekly</t>
  </si>
  <si>
    <t>Error</t>
  </si>
  <si>
    <t>Rule</t>
  </si>
  <si>
    <t>Warning</t>
  </si>
  <si>
    <t>Daily</t>
  </si>
  <si>
    <t>Bank of Ghana</t>
  </si>
  <si>
    <t>Currency</t>
  </si>
  <si>
    <t>Guarantees</t>
  </si>
  <si>
    <t>USD</t>
  </si>
  <si>
    <t>GBP</t>
  </si>
  <si>
    <t>EUR</t>
  </si>
  <si>
    <t>Amount</t>
  </si>
  <si>
    <t>ZAR</t>
  </si>
  <si>
    <t>AUD</t>
  </si>
  <si>
    <t>JPY</t>
  </si>
  <si>
    <t>SEK</t>
  </si>
  <si>
    <t>CHF</t>
  </si>
  <si>
    <t>CNY</t>
  </si>
  <si>
    <t>CAD</t>
  </si>
  <si>
    <t>XOF</t>
  </si>
  <si>
    <t>Expiry Date</t>
  </si>
  <si>
    <t>N/A</t>
  </si>
  <si>
    <t>TOTAL</t>
  </si>
  <si>
    <t>S/N</t>
  </si>
  <si>
    <t xml:space="preserve">Others </t>
  </si>
  <si>
    <t>Others</t>
  </si>
  <si>
    <t>Total</t>
  </si>
  <si>
    <t>HEAD OFFICE</t>
  </si>
  <si>
    <t>Sector</t>
  </si>
  <si>
    <t>Manufacturing</t>
  </si>
  <si>
    <t>Other</t>
  </si>
  <si>
    <t>Item Code</t>
  </si>
  <si>
    <t>Item Description</t>
  </si>
  <si>
    <t>1 Month</t>
  </si>
  <si>
    <t>3 Months</t>
  </si>
  <si>
    <t>6 Months</t>
  </si>
  <si>
    <t>Construction</t>
  </si>
  <si>
    <t>Government</t>
  </si>
  <si>
    <t>Services</t>
  </si>
  <si>
    <t>Minimum</t>
  </si>
  <si>
    <t>8</t>
  </si>
  <si>
    <t>NA</t>
  </si>
  <si>
    <t>10</t>
  </si>
  <si>
    <t>9</t>
  </si>
  <si>
    <t>Item</t>
  </si>
  <si>
    <t>Sight</t>
  </si>
  <si>
    <t>11</t>
  </si>
  <si>
    <t>12</t>
  </si>
  <si>
    <t>Accrued Interest</t>
  </si>
  <si>
    <t>Commercial Banks</t>
  </si>
  <si>
    <t>Rural Banks</t>
  </si>
  <si>
    <t>Credit Unions</t>
  </si>
  <si>
    <t>Bank of Ghana Bills</t>
  </si>
  <si>
    <t>Public Institutions</t>
  </si>
  <si>
    <t>Public Enterprises</t>
  </si>
  <si>
    <t>Sub-Total</t>
  </si>
  <si>
    <t>Individuals</t>
  </si>
  <si>
    <t>Reserves</t>
  </si>
  <si>
    <t>Individual</t>
  </si>
  <si>
    <t>Central Government</t>
  </si>
  <si>
    <t>Total Liabilities</t>
  </si>
  <si>
    <t>DKK</t>
  </si>
  <si>
    <t>NGN</t>
  </si>
  <si>
    <t>Overdraft</t>
  </si>
  <si>
    <t>GRAND TOTAL</t>
  </si>
  <si>
    <t>Domestic</t>
  </si>
  <si>
    <t>Foreign</t>
  </si>
  <si>
    <t>Average Period to date</t>
  </si>
  <si>
    <t>Fixed Deposits</t>
  </si>
  <si>
    <t>Current</t>
  </si>
  <si>
    <t>Doubtful</t>
  </si>
  <si>
    <t>Loss</t>
  </si>
  <si>
    <t>Malicious Code</t>
  </si>
  <si>
    <t>Other (Specify)</t>
  </si>
  <si>
    <t>Institution Name</t>
  </si>
  <si>
    <t>GHS</t>
  </si>
  <si>
    <t>Net</t>
  </si>
  <si>
    <t>Item No.</t>
  </si>
  <si>
    <t>Non-Qualifying Retail Lending</t>
  </si>
  <si>
    <t>Sub-Standard</t>
  </si>
  <si>
    <t>2.1. Direct credit substitutes</t>
  </si>
  <si>
    <t>2.2. Performance-related contingencies</t>
  </si>
  <si>
    <t>2.3. Trade-related contingencies</t>
  </si>
  <si>
    <t>2.4. Lending of securities / posting securities as collateral</t>
  </si>
  <si>
    <t>2.5. Assets sold with recourse</t>
  </si>
  <si>
    <t>2.6. Forward asset purchases</t>
  </si>
  <si>
    <t>2.7. Partly paid shares and securities</t>
  </si>
  <si>
    <t>2.8. Placements of forward deposits</t>
  </si>
  <si>
    <t>2.9. Note issuance and underwriting facilities</t>
  </si>
  <si>
    <t>2.11. Other commitments</t>
  </si>
  <si>
    <t>2.11.1.2. Other loans</t>
  </si>
  <si>
    <t>2.11.2. Commitments with an original maturity of one year or less</t>
  </si>
  <si>
    <t>2.11.3. Commitments with an original maturity of over one year</t>
  </si>
  <si>
    <t>2.11.4. Commitments that can be unconditionally cancelled at any time without notice</t>
  </si>
  <si>
    <t>2.12. All other non-market-related off-balance sheet transactions</t>
  </si>
  <si>
    <t>A</t>
  </si>
  <si>
    <t>B</t>
  </si>
  <si>
    <t>C</t>
  </si>
  <si>
    <t>D</t>
  </si>
  <si>
    <t>E</t>
  </si>
  <si>
    <t>Unrated (RW of 100%)</t>
  </si>
  <si>
    <t>Non Central GVT PSE that are non-profit making (RW of 50%)</t>
  </si>
  <si>
    <t>ERG1 (RW of 20%)</t>
  </si>
  <si>
    <t>Corporate Finance</t>
  </si>
  <si>
    <t>Corporate Bonds</t>
  </si>
  <si>
    <t>Assets</t>
  </si>
  <si>
    <t>Other Assets</t>
  </si>
  <si>
    <t>Total Assets</t>
  </si>
  <si>
    <t>Liabilities</t>
  </si>
  <si>
    <t>Statutory Reserve Fund</t>
  </si>
  <si>
    <t>U.S Dollar</t>
  </si>
  <si>
    <t>Pound Sterling</t>
  </si>
  <si>
    <t>Swiss Franc</t>
  </si>
  <si>
    <t>Australian Dollar</t>
  </si>
  <si>
    <t>Canadian Dollar</t>
  </si>
  <si>
    <t>Danish Kroner</t>
  </si>
  <si>
    <t>Japanese Yen</t>
  </si>
  <si>
    <t>New Zealand Dollar</t>
  </si>
  <si>
    <t>Norwegian Kroner</t>
  </si>
  <si>
    <t>Swedish Kroner</t>
  </si>
  <si>
    <t>S/African Rand</t>
  </si>
  <si>
    <t>Euro</t>
  </si>
  <si>
    <t>BCEAO</t>
  </si>
  <si>
    <t>Dalasi</t>
  </si>
  <si>
    <t>Ouguiya</t>
  </si>
  <si>
    <t>Naira</t>
  </si>
  <si>
    <t>Leone</t>
  </si>
  <si>
    <t>Region</t>
  </si>
  <si>
    <t>Finance Houses</t>
  </si>
  <si>
    <t>Micro Finance (Deposit-Taking)</t>
  </si>
  <si>
    <t>SEC Regulated Institutions</t>
  </si>
  <si>
    <t>NPRA Regulated Institutions</t>
  </si>
  <si>
    <t>NIC Regulated Institutions</t>
  </si>
  <si>
    <t>Micro Finance (Non Deposit-Taking)</t>
  </si>
  <si>
    <t>Credit Risk Reserve</t>
  </si>
  <si>
    <t>OLEM</t>
  </si>
  <si>
    <t>Permanent</t>
  </si>
  <si>
    <t>Contract</t>
  </si>
  <si>
    <t>Disengaged</t>
  </si>
  <si>
    <t>Gender</t>
  </si>
  <si>
    <t>Guarantor</t>
  </si>
  <si>
    <t>Residency</t>
  </si>
  <si>
    <t>Name of Institution</t>
  </si>
  <si>
    <t>Borrowings</t>
  </si>
  <si>
    <t>Cash Analysis</t>
  </si>
  <si>
    <t>Country</t>
  </si>
  <si>
    <t>Title</t>
  </si>
  <si>
    <t>Remittance</t>
  </si>
  <si>
    <t>Impersonation</t>
  </si>
  <si>
    <t>Cash Suppression</t>
  </si>
  <si>
    <t>Cheque Cloning</t>
  </si>
  <si>
    <t>Card % POS Fraud</t>
  </si>
  <si>
    <t>Ghana</t>
  </si>
  <si>
    <t>PERFORMING</t>
  </si>
  <si>
    <t>NON-PERFORMING</t>
  </si>
  <si>
    <t>Upper West Region</t>
  </si>
  <si>
    <t>Upper East Region</t>
  </si>
  <si>
    <t>Savannah Region</t>
  </si>
  <si>
    <t>North East Region</t>
  </si>
  <si>
    <t>Northern Region</t>
  </si>
  <si>
    <t>Bono East Region</t>
  </si>
  <si>
    <t>Bono Region</t>
  </si>
  <si>
    <t>Oti Region</t>
  </si>
  <si>
    <t>Ahafo Region</t>
  </si>
  <si>
    <t>Ashanti Region</t>
  </si>
  <si>
    <t>Western North Region</t>
  </si>
  <si>
    <t>Volta Region</t>
  </si>
  <si>
    <t>Eastern Region</t>
  </si>
  <si>
    <t>Greater Accra Region</t>
  </si>
  <si>
    <t>Western Region</t>
  </si>
  <si>
    <t>Central Region</t>
  </si>
  <si>
    <t>Shareholders' Funds and Total Liabilities</t>
  </si>
  <si>
    <t xml:space="preserve">Balance as per our books as at :   </t>
  </si>
  <si>
    <t>Add their outstanding credit items</t>
  </si>
  <si>
    <t>Less their outstanding debit items</t>
  </si>
  <si>
    <t>Add our outstanding credit items</t>
  </si>
  <si>
    <t>Less our outstanding debit items</t>
  </si>
  <si>
    <t xml:space="preserve">Balance as per their statement as at </t>
  </si>
  <si>
    <t>Separate statement is to be prepared for each bank if the reporting institution is maintaining accounts with more than one bank</t>
  </si>
  <si>
    <t>Banks</t>
  </si>
  <si>
    <t>Rural/Community Banks</t>
  </si>
  <si>
    <t>SEC Regulated Financial Institutions</t>
  </si>
  <si>
    <t>Less: Impairment in value</t>
  </si>
  <si>
    <t>% TO GROSS LOANS</t>
  </si>
  <si>
    <t>Net Loans</t>
  </si>
  <si>
    <t>PARTICULARS</t>
  </si>
  <si>
    <t>No of Loans</t>
  </si>
  <si>
    <t>Cottage Industries</t>
  </si>
  <si>
    <t>B. SIZE</t>
  </si>
  <si>
    <t>Over 100,000</t>
  </si>
  <si>
    <t>Short-term (up to 1 year)</t>
  </si>
  <si>
    <t>Reporting Year</t>
  </si>
  <si>
    <t>Total Income</t>
  </si>
  <si>
    <t>Male</t>
  </si>
  <si>
    <t>Female</t>
  </si>
  <si>
    <t>Demand</t>
  </si>
  <si>
    <t>Savings</t>
  </si>
  <si>
    <t>Fixed (Time) Deposit</t>
  </si>
  <si>
    <t>Susu</t>
  </si>
  <si>
    <t>Other Private Enterprises</t>
  </si>
  <si>
    <t>Detail</t>
  </si>
  <si>
    <t>% To Total</t>
  </si>
  <si>
    <t>INCOME / EXPENSE</t>
  </si>
  <si>
    <t xml:space="preserve">% OF TOTAL 
INCOME </t>
  </si>
  <si>
    <t>Interest bearing accounts  and deposits with banks/fin institutions</t>
  </si>
  <si>
    <t>SECURITIES</t>
  </si>
  <si>
    <t>Treasury and BOG bills</t>
  </si>
  <si>
    <t>GOG and BOG debt securities</t>
  </si>
  <si>
    <t>Corporate debt securities</t>
  </si>
  <si>
    <t>Commercial paper (Discount)</t>
  </si>
  <si>
    <t>Commitment Fees</t>
  </si>
  <si>
    <t>Directors Remuneration</t>
  </si>
  <si>
    <t>Medical Expenses</t>
  </si>
  <si>
    <t>Printing and Stationery</t>
  </si>
  <si>
    <t>Insurance</t>
  </si>
  <si>
    <t>Gain (loss) on sale of capital</t>
  </si>
  <si>
    <t>Net gain (or loss) on translation (revaluation) of foreign currency positions</t>
  </si>
  <si>
    <t>Acceptances</t>
  </si>
  <si>
    <t xml:space="preserve">Outstanding Balance </t>
  </si>
  <si>
    <t>Portfolio at Risk (%)</t>
  </si>
  <si>
    <t>Current Loans</t>
  </si>
  <si>
    <t>0-7 days</t>
  </si>
  <si>
    <t>8-30 days</t>
  </si>
  <si>
    <t>31-90 days</t>
  </si>
  <si>
    <t>91-180 days</t>
  </si>
  <si>
    <t>181-365 days</t>
  </si>
  <si>
    <t>A. Financial Assets</t>
  </si>
  <si>
    <t>B. Financial Liabilities</t>
  </si>
  <si>
    <t>Gap %</t>
  </si>
  <si>
    <t>Cash</t>
  </si>
  <si>
    <t>Visa</t>
  </si>
  <si>
    <t>Vodafone</t>
  </si>
  <si>
    <t>Medium</t>
  </si>
  <si>
    <t>CD</t>
  </si>
  <si>
    <t>Nationality</t>
  </si>
  <si>
    <t>Agent</t>
  </si>
  <si>
    <t>Current Account</t>
  </si>
  <si>
    <t>Corporate</t>
  </si>
  <si>
    <t>Stage 1</t>
  </si>
  <si>
    <t>Stage 2</t>
  </si>
  <si>
    <t>Stage 3</t>
  </si>
  <si>
    <t>Certificates of deposits with banks/Fin. Insti</t>
  </si>
  <si>
    <t>Related Party Exposures</t>
  </si>
  <si>
    <t>Portfolio Quality</t>
  </si>
  <si>
    <t>Capital Adequacy Position</t>
  </si>
  <si>
    <t>Central Bank</t>
  </si>
  <si>
    <t>Lease Liabilities</t>
  </si>
  <si>
    <t>Central GVT PSE Not Guaranteed by GoG but with Revenue Raising Powers (20%)</t>
  </si>
  <si>
    <t>Merchant</t>
  </si>
  <si>
    <t>Credit Card</t>
  </si>
  <si>
    <t>Enhanced</t>
  </si>
  <si>
    <t>Agriculture Forestry &amp; Fishing</t>
  </si>
  <si>
    <t>Mining &amp; Quarrying</t>
  </si>
  <si>
    <t>Electricity, Gas &amp; Water</t>
  </si>
  <si>
    <t>Commerce &amp; Finance</t>
  </si>
  <si>
    <t>Transport, Storage and Communication</t>
  </si>
  <si>
    <t>Service</t>
  </si>
  <si>
    <t>Miscellaneous</t>
  </si>
  <si>
    <t>CustomerType</t>
  </si>
  <si>
    <t>LoanCategory</t>
  </si>
  <si>
    <t>Loan</t>
  </si>
  <si>
    <t>LoanType</t>
  </si>
  <si>
    <t>SME</t>
  </si>
  <si>
    <t>Retail</t>
  </si>
  <si>
    <t>PaymentFrequency</t>
  </si>
  <si>
    <t>Annual</t>
  </si>
  <si>
    <t>Bullet</t>
  </si>
  <si>
    <t>Semi-Annual</t>
  </si>
  <si>
    <t>Bi-Weekly</t>
  </si>
  <si>
    <t>BOGLoanClassification</t>
  </si>
  <si>
    <t>Delinquent</t>
  </si>
  <si>
    <t>IFRSClassification</t>
  </si>
  <si>
    <t>InterestChargeType</t>
  </si>
  <si>
    <t>Fixed</t>
  </si>
  <si>
    <t>Variable</t>
  </si>
  <si>
    <t>NZD</t>
  </si>
  <si>
    <t>NOK</t>
  </si>
  <si>
    <t>GMD</t>
  </si>
  <si>
    <t>MRO</t>
  </si>
  <si>
    <t>SLL</t>
  </si>
  <si>
    <t>WAU</t>
  </si>
  <si>
    <t>Yuan Reminbi</t>
  </si>
  <si>
    <t>Ecowas</t>
  </si>
  <si>
    <t>AssetProvider</t>
  </si>
  <si>
    <t>Borrower</t>
  </si>
  <si>
    <t>CollateralStatus</t>
  </si>
  <si>
    <t>Discharged</t>
  </si>
  <si>
    <t>Realisation On-Going</t>
  </si>
  <si>
    <t>Realised</t>
  </si>
  <si>
    <t>Grand Total</t>
  </si>
  <si>
    <t>FXSwap Sell</t>
  </si>
  <si>
    <t>USD/GHS</t>
  </si>
  <si>
    <t>FXSwap Buy</t>
  </si>
  <si>
    <t>Resident</t>
  </si>
  <si>
    <t>FXForward Sell</t>
  </si>
  <si>
    <t>FXForward Buy</t>
  </si>
  <si>
    <t>Paid up Capital (Equity Shares)</t>
  </si>
  <si>
    <t>Sub-Total A</t>
  </si>
  <si>
    <t>Sub-Total B</t>
  </si>
  <si>
    <t>StatusOfATM</t>
  </si>
  <si>
    <t>Faulty</t>
  </si>
  <si>
    <t>Dysfunctional</t>
  </si>
  <si>
    <t>Functional</t>
  </si>
  <si>
    <t>MTO</t>
  </si>
  <si>
    <t>Small World Financial Services Group Limited</t>
  </si>
  <si>
    <t>Terra Payment Services (TerraPay)</t>
  </si>
  <si>
    <t>Transafriq</t>
  </si>
  <si>
    <t>Transfast Remittance LLC</t>
  </si>
  <si>
    <t>Unity Link Financial Services</t>
  </si>
  <si>
    <t xml:space="preserve">Wave International (Chime Inc.) </t>
  </si>
  <si>
    <t>Western Union Financial Services Inc.</t>
  </si>
  <si>
    <t>WorldRemit Limited</t>
  </si>
  <si>
    <t xml:space="preserve">Xpress Money Services Limited </t>
  </si>
  <si>
    <t>IDType</t>
  </si>
  <si>
    <t>KYCAccountType</t>
  </si>
  <si>
    <t>Passport</t>
  </si>
  <si>
    <t>Ghana Card</t>
  </si>
  <si>
    <t>Driving License</t>
  </si>
  <si>
    <t>SSNIT Card</t>
  </si>
  <si>
    <t>NHIS</t>
  </si>
  <si>
    <t>Voter ID</t>
  </si>
  <si>
    <t>Equity</t>
  </si>
  <si>
    <t>CollateralHaircut</t>
  </si>
  <si>
    <t>TypeOfCollateral</t>
  </si>
  <si>
    <t>CurrencyMismatchHaircut</t>
  </si>
  <si>
    <t>GoG/BoG Bills, Notes and Bonds</t>
  </si>
  <si>
    <t>Securities of Banks, PSE's and MDB</t>
  </si>
  <si>
    <t>GSE Equities/Main Index and Gold</t>
  </si>
  <si>
    <t>Other Equities from Recognized Exchange</t>
  </si>
  <si>
    <t>TypeOfCRM</t>
  </si>
  <si>
    <t>Cash Deposits</t>
  </si>
  <si>
    <t>GoG/BoG Securities</t>
  </si>
  <si>
    <t>Debt Sec. Rec. by ECAI</t>
  </si>
  <si>
    <t>Equities Listed on GSE</t>
  </si>
  <si>
    <t>RiskWeightOfCRM</t>
  </si>
  <si>
    <t>TypeOfPSE</t>
  </si>
  <si>
    <t>ERG2 (RW of 50%)</t>
  </si>
  <si>
    <t>ERG3 (RW of 50%)</t>
  </si>
  <si>
    <t>ERG4 (RW of 100%)</t>
  </si>
  <si>
    <t>ERG5 (RW of 100%)</t>
  </si>
  <si>
    <t>ERG6 (RW of 150%)</t>
  </si>
  <si>
    <t>TypeOfMDB</t>
  </si>
  <si>
    <t>Non Central GVT PSE that are profit making (RW of 50%)</t>
  </si>
  <si>
    <t>TypeOfRetail</t>
  </si>
  <si>
    <t>Qualifying Retail Lending in Line with CRD Section 128</t>
  </si>
  <si>
    <t>Retailers</t>
  </si>
  <si>
    <t>Money Lenders</t>
  </si>
  <si>
    <t>Average Gross Income for 3 years</t>
  </si>
  <si>
    <t>Core Tier 1 Capital</t>
  </si>
  <si>
    <t xml:space="preserve">Additional Tier 1 Capital </t>
  </si>
  <si>
    <t>Less: Adjustments to Capital</t>
  </si>
  <si>
    <t>Losses not Provided For</t>
  </si>
  <si>
    <t>Investments in Unconsolidated Subsidiaries</t>
  </si>
  <si>
    <t xml:space="preserve">Connected Lending of Long Term Nature </t>
  </si>
  <si>
    <t>Adjusted Tier 1 Capital</t>
  </si>
  <si>
    <t>Total Tier 2 Capital</t>
  </si>
  <si>
    <t>Less: Adjustments to Assets</t>
  </si>
  <si>
    <t>Goodwill / Intangibles</t>
  </si>
  <si>
    <t>50% Claims on Other Financial Institutions - Public Sector</t>
  </si>
  <si>
    <t>80% of Loans guaranteed by government</t>
  </si>
  <si>
    <t xml:space="preserve">80% of loans guaranteed  by multilateral banks </t>
  </si>
  <si>
    <t xml:space="preserve">50% of Export Financing Loans </t>
  </si>
  <si>
    <t>50% of Loans and Advances to Public Institutions</t>
  </si>
  <si>
    <t>Amount (GHS)</t>
  </si>
  <si>
    <t>AMOUNT GHS</t>
  </si>
  <si>
    <t>CURRENT MONTH
(GHS)</t>
  </si>
  <si>
    <t>FINANCIAL YEAR TO
DATE (CUMULATIVE - GHS)</t>
  </si>
  <si>
    <t>Twenty Largest Exposures (GHS)</t>
  </si>
  <si>
    <t>Eligibility</t>
  </si>
  <si>
    <t>Financial</t>
  </si>
  <si>
    <t>Operational</t>
  </si>
  <si>
    <t>Impairment</t>
  </si>
  <si>
    <t>Impairment of Other Financial Assets</t>
  </si>
  <si>
    <t>Scheduled</t>
  </si>
  <si>
    <t>Unscheduled</t>
  </si>
  <si>
    <t>Undisclosed Reserves</t>
  </si>
  <si>
    <t>GBP/GHS</t>
  </si>
  <si>
    <t>Mr.</t>
  </si>
  <si>
    <t>Mrs.</t>
  </si>
  <si>
    <t>Mx.</t>
  </si>
  <si>
    <t>Ms.</t>
  </si>
  <si>
    <t>Miss</t>
  </si>
  <si>
    <t>Master</t>
  </si>
  <si>
    <t>Madam</t>
  </si>
  <si>
    <t>TypeOfInstitution</t>
  </si>
  <si>
    <t>Universal Bank</t>
  </si>
  <si>
    <t>Securities and Exchange</t>
  </si>
  <si>
    <t>Savings and Loans</t>
  </si>
  <si>
    <t>Finance House</t>
  </si>
  <si>
    <t>Credit Union</t>
  </si>
  <si>
    <t>TypeOfExposure</t>
  </si>
  <si>
    <t>Time Deposit</t>
  </si>
  <si>
    <t>Borrowing</t>
  </si>
  <si>
    <t>Contingent Liability</t>
  </si>
  <si>
    <t>ExposureClassification</t>
  </si>
  <si>
    <t>ContingentLiabilitiesExposure</t>
  </si>
  <si>
    <t>Retired</t>
  </si>
  <si>
    <t>Summary Dismissal</t>
  </si>
  <si>
    <t>Dismissal</t>
  </si>
  <si>
    <t>Time bands for maturing assets (in GHS)</t>
  </si>
  <si>
    <t>Suspended</t>
  </si>
  <si>
    <t>Termination</t>
  </si>
  <si>
    <t>Resignation</t>
  </si>
  <si>
    <t>Deceased</t>
  </si>
  <si>
    <t>TypeOfFraud</t>
  </si>
  <si>
    <t>Manipulation of Accounts and Negotiable Instrument</t>
  </si>
  <si>
    <t>Forgery and Alteration of Document</t>
  </si>
  <si>
    <t>Cyber and IS Fraud</t>
  </si>
  <si>
    <t>Credit Fraud</t>
  </si>
  <si>
    <t>Stolen Cheques</t>
  </si>
  <si>
    <t>E-Money Fraud</t>
  </si>
  <si>
    <t>Attempted</t>
  </si>
  <si>
    <t>Successful</t>
  </si>
  <si>
    <t>DisputeStatus</t>
  </si>
  <si>
    <t>Resolved</t>
  </si>
  <si>
    <t>Not Resolved</t>
  </si>
  <si>
    <t>TypeOfDataProvidingInstitution</t>
  </si>
  <si>
    <t>Microfinance Institutions</t>
  </si>
  <si>
    <t>FinTechs</t>
  </si>
  <si>
    <t xml:space="preserve">Government Institutions </t>
  </si>
  <si>
    <t>SubmissionMode</t>
  </si>
  <si>
    <t>HTTPS</t>
  </si>
  <si>
    <t>USB Drive</t>
  </si>
  <si>
    <t>Flood</t>
  </si>
  <si>
    <t>Labour Disputes</t>
  </si>
  <si>
    <t>Legal Disputes</t>
  </si>
  <si>
    <t>Network Failure</t>
  </si>
  <si>
    <t>Power Outage</t>
  </si>
  <si>
    <t>System Installation</t>
  </si>
  <si>
    <t>System Testing</t>
  </si>
  <si>
    <t>No Service Interruption</t>
  </si>
  <si>
    <t>Deposit-takers</t>
  </si>
  <si>
    <t>Central bank</t>
  </si>
  <si>
    <t>Other Financial Corporation (OFCs)</t>
  </si>
  <si>
    <t>General Government</t>
  </si>
  <si>
    <t>Non-financial Corporations</t>
  </si>
  <si>
    <t>Other domestic sectors</t>
  </si>
  <si>
    <t>Non-residents</t>
  </si>
  <si>
    <t>InstitutionalDistribution</t>
  </si>
  <si>
    <t>Non Resident</t>
  </si>
  <si>
    <t>Refugee</t>
  </si>
  <si>
    <t>TypeOfDepositor</t>
  </si>
  <si>
    <t>Pension</t>
  </si>
  <si>
    <t>ClassificationOfDepositor</t>
  </si>
  <si>
    <t>Non-Resident Depositors</t>
  </si>
  <si>
    <t>Domestic-Local Depositors</t>
  </si>
  <si>
    <t>Domestic-Foreign Depositors</t>
  </si>
  <si>
    <t>Joint</t>
  </si>
  <si>
    <t>Partnership</t>
  </si>
  <si>
    <t>Trust</t>
  </si>
  <si>
    <t>AccountByOwnership</t>
  </si>
  <si>
    <t>StatusOfAccount</t>
  </si>
  <si>
    <t>Dormant</t>
  </si>
  <si>
    <t>Active</t>
  </si>
  <si>
    <t>Fixed deposit</t>
  </si>
  <si>
    <t>Investment</t>
  </si>
  <si>
    <t>Current account</t>
  </si>
  <si>
    <t>TypeOfAccount</t>
  </si>
  <si>
    <t>Foreign Currency Account</t>
  </si>
  <si>
    <t>Foreign Exchange Account</t>
  </si>
  <si>
    <t>TypeOfForeignAccount</t>
  </si>
  <si>
    <t>Shareholder</t>
  </si>
  <si>
    <t>Director</t>
  </si>
  <si>
    <t>Employee</t>
  </si>
  <si>
    <t>RelationToBank</t>
  </si>
  <si>
    <t>Long-term</t>
  </si>
  <si>
    <t>Short-term</t>
  </si>
  <si>
    <t>Term</t>
  </si>
  <si>
    <t>SourceOfBorrowing</t>
  </si>
  <si>
    <t>Government of Ghana Bonds</t>
  </si>
  <si>
    <t>Other Governments Bills and Bonds</t>
  </si>
  <si>
    <t>TypeOfInvestment</t>
  </si>
  <si>
    <t>Impaired</t>
  </si>
  <si>
    <t>Mortgage Houses</t>
  </si>
  <si>
    <t>Private Sector</t>
  </si>
  <si>
    <t>InvestmentTypeOfInstitution</t>
  </si>
  <si>
    <t>TransactionType</t>
  </si>
  <si>
    <t>Purchase</t>
  </si>
  <si>
    <t>Sale</t>
  </si>
  <si>
    <t>ReasonForCounterfeit</t>
  </si>
  <si>
    <t>By Machine</t>
  </si>
  <si>
    <t>By Physical Examination</t>
  </si>
  <si>
    <t>ModusOperandi</t>
  </si>
  <si>
    <t>The use of Higher Denominations</t>
  </si>
  <si>
    <t>No Knowledge</t>
  </si>
  <si>
    <t>Presented together with genuine notes</t>
  </si>
  <si>
    <t>CHF/GHS</t>
  </si>
  <si>
    <t>AUD/GHS</t>
  </si>
  <si>
    <t>CAD/GHS</t>
  </si>
  <si>
    <t>DKK/GHS</t>
  </si>
  <si>
    <t>JPY/GHS</t>
  </si>
  <si>
    <t>NZD/GHS</t>
  </si>
  <si>
    <t>NOK/GHS</t>
  </si>
  <si>
    <t>SEK/GHS</t>
  </si>
  <si>
    <t>ZAR/GHS</t>
  </si>
  <si>
    <t>EUR/GHS</t>
  </si>
  <si>
    <t>CNY/GHS</t>
  </si>
  <si>
    <t>GHS/XOF</t>
  </si>
  <si>
    <t>GHS/GMD</t>
  </si>
  <si>
    <t>GHS/MRO</t>
  </si>
  <si>
    <t>GHS/NGN</t>
  </si>
  <si>
    <t>GHS/SLL</t>
  </si>
  <si>
    <t>WAU/GHS</t>
  </si>
  <si>
    <t>CurrencyPair</t>
  </si>
  <si>
    <t>TxnType</t>
  </si>
  <si>
    <t>Interbank</t>
  </si>
  <si>
    <t>Client</t>
  </si>
  <si>
    <t>Intrusion</t>
  </si>
  <si>
    <t>IncidentType</t>
  </si>
  <si>
    <t>IncidentImpact</t>
  </si>
  <si>
    <t>InterconnectednessType</t>
  </si>
  <si>
    <t>Exposure to Other Institutions</t>
  </si>
  <si>
    <t>Other Insitutions Exposure With Us</t>
  </si>
  <si>
    <t>ReactivationAuthorisedBy</t>
  </si>
  <si>
    <t>Depositor</t>
  </si>
  <si>
    <t>Legal Representative</t>
  </si>
  <si>
    <t>Nominee</t>
  </si>
  <si>
    <t>Sole Proprietorship</t>
  </si>
  <si>
    <t>TypeDiseng</t>
  </si>
  <si>
    <t>YesNo</t>
  </si>
  <si>
    <t>Ghana Cedi</t>
  </si>
  <si>
    <t>NatureOfServiceInterruption</t>
  </si>
  <si>
    <t>FraudStatus</t>
  </si>
  <si>
    <t>InvestmentStatus</t>
  </si>
  <si>
    <t>MarketPositionTransactionType</t>
  </si>
  <si>
    <t>Financial Position: Assets, Equity and Liabilities</t>
  </si>
  <si>
    <t>Details of Other Assets and Other Liabilities</t>
  </si>
  <si>
    <t>Treasury Bills</t>
  </si>
  <si>
    <t xml:space="preserve">Express Links International Limited </t>
  </si>
  <si>
    <t>FIEM Group LLC dba Ping Express (Ping Money)</t>
  </si>
  <si>
    <t>Ghana Express Money Transfer Limited</t>
  </si>
  <si>
    <t>Homesend SCRL</t>
  </si>
  <si>
    <t xml:space="preserve">Jamaica National Overseas (UK) Limited </t>
  </si>
  <si>
    <t xml:space="preserve">MoneyGram Payment Solutions Inc. </t>
  </si>
  <si>
    <t>Payafrique.com</t>
  </si>
  <si>
    <t>Ria Money Transfer</t>
  </si>
  <si>
    <t>Samba International Limited (Samba Money Transfer)</t>
  </si>
  <si>
    <t>Sky Consult (Internal Money Transfer)</t>
  </si>
  <si>
    <t>Government/Muncipal Finance</t>
  </si>
  <si>
    <t>Propietary Position</t>
  </si>
  <si>
    <t>Treasury</t>
  </si>
  <si>
    <t>Private Banking</t>
  </si>
  <si>
    <t>Card Services</t>
  </si>
  <si>
    <t>Custody</t>
  </si>
  <si>
    <t>Corporate Agency</t>
  </si>
  <si>
    <t>Corporate Trust</t>
  </si>
  <si>
    <t>Discretionary Funds Management</t>
  </si>
  <si>
    <t>Non-Discretionary Funds Management</t>
  </si>
  <si>
    <t>CorporateFinance</t>
  </si>
  <si>
    <t>Merchant Banking</t>
  </si>
  <si>
    <t>Advisory Services</t>
  </si>
  <si>
    <t>TradingAndSales</t>
  </si>
  <si>
    <t>Sales</t>
  </si>
  <si>
    <t>Market Making</t>
  </si>
  <si>
    <t>RetailBanking</t>
  </si>
  <si>
    <t>Personal (Or Retail Banking)</t>
  </si>
  <si>
    <t>AgencyServices</t>
  </si>
  <si>
    <t>AssetManagement</t>
  </si>
  <si>
    <t>Institution Code</t>
  </si>
  <si>
    <t>Reporting Period (As-At-Date)</t>
  </si>
  <si>
    <t>(a) 14 Day</t>
  </si>
  <si>
    <t>(b) 28 Day</t>
  </si>
  <si>
    <t>(c) 56 Day</t>
  </si>
  <si>
    <t>(d) 91 Day</t>
  </si>
  <si>
    <t>(e) 182 Day</t>
  </si>
  <si>
    <t>(f) 364 Day</t>
  </si>
  <si>
    <t>(g) 1 Year Bond/Stock</t>
  </si>
  <si>
    <t>(h) Others</t>
  </si>
  <si>
    <t xml:space="preserve"> TYPE OF LOANS</t>
  </si>
  <si>
    <t>A.PURPOSE</t>
  </si>
  <si>
    <t>Private  Enterprises</t>
  </si>
  <si>
    <t>Tier 1 Capital</t>
  </si>
  <si>
    <t>Sl. No</t>
  </si>
  <si>
    <t>Interest Rate %</t>
  </si>
  <si>
    <t>Portfolio Status</t>
  </si>
  <si>
    <t>Aging Report</t>
  </si>
  <si>
    <t>Savings Account</t>
  </si>
  <si>
    <t>Access Bank (Ghana) Plc</t>
  </si>
  <si>
    <t>Bank of Africa Ghana Limited</t>
  </si>
  <si>
    <t>Barclays Bank of Ghana Limited</t>
  </si>
  <si>
    <t>Consolidated Bank Ghana Limited</t>
  </si>
  <si>
    <t>FBNBank (Ghana) Limited</t>
  </si>
  <si>
    <t>Fidelity Bank Ghana Limited</t>
  </si>
  <si>
    <t>First Atlantic Bank Limited</t>
  </si>
  <si>
    <t>GCB Bank Limited</t>
  </si>
  <si>
    <t>Guaranty Trust Bank (Ghana) Limited</t>
  </si>
  <si>
    <t>National Investment Bank Limited</t>
  </si>
  <si>
    <t>OmniBSIC Bank Ghana Limited</t>
  </si>
  <si>
    <t>Prudential Bank Limited</t>
  </si>
  <si>
    <t>Republic Bank (Ghana) Limited</t>
  </si>
  <si>
    <t>Societe General (Ghana) Limited</t>
  </si>
  <si>
    <t>Stanbic Bank Ghana Limited</t>
  </si>
  <si>
    <t>Standard Chartered Bank (Ghana) Limited</t>
  </si>
  <si>
    <t>United Bank for Africa (Ghana) Limited</t>
  </si>
  <si>
    <t>Universal Merchant Bank Limited</t>
  </si>
  <si>
    <t>Zenith Bank (Ghana) Limited</t>
  </si>
  <si>
    <t>GHL Bank Limited</t>
  </si>
  <si>
    <t>First National Bank (Ghana) Limited</t>
  </si>
  <si>
    <t>1.3.1</t>
  </si>
  <si>
    <t>1.3.2</t>
  </si>
  <si>
    <t>1.3.3</t>
  </si>
  <si>
    <t>1.3.4</t>
  </si>
  <si>
    <t>1.3.5</t>
  </si>
  <si>
    <t>1.3.6</t>
  </si>
  <si>
    <t>Ghanaian</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</si>
  <si>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</si>
  <si>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</si>
  <si>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</si>
  <si>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</si>
  <si>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</si>
  <si>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</si>
  <si>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</si>
  <si>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</si>
  <si>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</si>
  <si>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</si>
  <si>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</si>
  <si>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</si>
  <si>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</si>
  <si>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</si>
  <si>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</si>
  <si>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</si>
  <si>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</si>
  <si>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</si>
  <si>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</si>
  <si>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</si>
  <si>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</si>
  <si>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</si>
  <si>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</si>
  <si>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</si>
  <si>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</si>
  <si>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</si>
  <si>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</si>
  <si>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Bosnia and Herzegovina</t>
  </si>
  <si>
    <t>Botswana</t>
  </si>
  <si>
    <t>Bouvet Island</t>
  </si>
  <si>
    <t>Brazil</t>
  </si>
  <si>
    <t>British Indian Ocean Territory</t>
  </si>
  <si>
    <t>Brunei Darussalam</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</si>
  <si>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</si>
  <si>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</si>
  <si>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</si>
  <si>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</si>
  <si>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</si>
  <si>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</si>
  <si>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</si>
  <si>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</si>
  <si>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</si>
  <si>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</si>
  <si>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</si>
  <si>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</si>
  <si>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</si>
  <si>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</si>
  <si>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</si>
  <si>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</si>
  <si>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</si>
  <si>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</si>
  <si>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</si>
  <si>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</si>
  <si>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</si>
  <si>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</si>
  <si>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</si>
  <si>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</si>
  <si>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</si>
  <si>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</si>
  <si>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</si>
  <si>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</si>
  <si>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</si>
  <si>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</si>
  <si>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</si>
  <si>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</si>
  <si>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</si>
  <si>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</si>
  <si>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</si>
  <si>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</si>
  <si>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</si>
  <si>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</si>
  <si>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</si>
  <si>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</si>
  <si>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</si>
  <si>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</si>
  <si>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</si>
  <si>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</si>
  <si>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</si>
  <si>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</si>
  <si>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</si>
  <si>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</si>
  <si>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Gibraltar</t>
  </si>
  <si>
    <t>Greece</t>
  </si>
  <si>
    <t>Greenland</t>
  </si>
  <si>
    <t>Grenada</t>
  </si>
  <si>
    <t>Guadeloupe</t>
  </si>
  <si>
    <t>Guam</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</si>
  <si>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</si>
  <si>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</si>
  <si>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</si>
  <si>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</si>
  <si>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</si>
  <si>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</si>
  <si>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</si>
  <si>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</si>
  <si>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</si>
  <si>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</si>
  <si>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</si>
  <si>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</si>
  <si>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</si>
  <si>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</si>
  <si>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</si>
  <si>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</si>
  <si>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</si>
  <si>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</si>
  <si>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</si>
  <si>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</si>
  <si>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</si>
  <si>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</si>
  <si>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</si>
  <si>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</si>
  <si>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</si>
  <si>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</si>
  <si>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</si>
  <si>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Korea, Democratic People's Republic of</t>
  </si>
  <si>
    <t>Korea, Republic of</t>
  </si>
  <si>
    <t>Kuwait</t>
  </si>
  <si>
    <t>Kyrgyzstan</t>
  </si>
  <si>
    <t>Lao People's Democratic Republic</t>
  </si>
  <si>
    <t>Latvia</t>
  </si>
  <si>
    <t>Lebanon</t>
  </si>
  <si>
    <t>Lesotho</t>
  </si>
  <si>
    <t>Liberia</t>
  </si>
  <si>
    <t>Libyan Arab Jamahiriya</t>
  </si>
  <si>
    <t>Liechtenstein</t>
  </si>
  <si>
    <t>Lithuania</t>
  </si>
  <si>
    <t>Luxembourg</t>
  </si>
  <si>
    <t>Macao</t>
  </si>
  <si>
    <t>Macedonia, the former Yugoslav Republic of</t>
  </si>
  <si>
    <t>Madagascar</t>
  </si>
  <si>
    <t>Malawi</t>
  </si>
  <si>
    <t>Malaysia</t>
  </si>
  <si>
    <t>Maldives</t>
  </si>
  <si>
    <t>Mali</t>
  </si>
  <si>
    <t>Malta</t>
  </si>
  <si>
    <t>Marshall Islands</t>
  </si>
  <si>
    <t>Martinique</t>
  </si>
  <si>
    <t>Mauritania</t>
  </si>
  <si>
    <t>Mauritius</t>
  </si>
  <si>
    <t>Mayotte</t>
  </si>
  <si>
    <t>Mexico</t>
  </si>
  <si>
    <t>Micronesia, Federated States of</t>
  </si>
  <si>
    <t>Moldova, Republic of</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</si>
  <si>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</si>
  <si>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</si>
  <si>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</si>
  <si>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</si>
  <si>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</si>
  <si>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</si>
  <si>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</si>
  <si>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</si>
  <si>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</si>
  <si>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</si>
  <si>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</si>
  <si>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</si>
  <si>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</si>
  <si>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</si>
  <si>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</si>
  <si>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</si>
  <si>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</si>
  <si>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</si>
  <si>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</si>
  <si>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</si>
  <si>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</si>
  <si>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</si>
  <si>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</si>
  <si>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</si>
  <si>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</si>
  <si>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</si>
  <si>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</si>
  <si>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</si>
  <si>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</si>
  <si>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</si>
  <si>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</si>
  <si>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</si>
  <si>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</si>
  <si>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</si>
  <si>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</si>
  <si>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  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</si>
  <si>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</si>
  <si>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</si>
  <si>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</si>
  <si>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</si>
  <si>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</si>
  <si>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</si>
  <si>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</si>
  <si>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</si>
  <si>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</si>
  <si>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</si>
  <si>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</si>
  <si>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</si>
  <si>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</si>
  <si>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</si>
  <si>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</si>
  <si>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</si>
  <si>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</si>
  <si>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</si>
  <si>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</si>
  <si>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</si>
  <si>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</si>
  <si>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</si>
  <si>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</si>
  <si>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</si>
  <si>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Georgia and the South Sandwich Islands</t>
  </si>
  <si>
    <t>Spain</t>
  </si>
  <si>
    <t>Sri Lanka</t>
  </si>
  <si>
    <t>Sudan</t>
  </si>
  <si>
    <t>Suriname</t>
  </si>
  <si>
    <t>Svalbard and Jan Mayen</t>
  </si>
  <si>
    <t>Swaziland</t>
  </si>
  <si>
    <t>Sweden</t>
  </si>
  <si>
    <t>Switzerland</t>
  </si>
  <si>
    <t>Syrian Arab Republic</t>
  </si>
  <si>
    <t>Taiwan, Province of China</t>
  </si>
  <si>
    <t>Tajikistan</t>
  </si>
  <si>
    <t>Tanzania, United Republic of</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</si>
  <si>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</si>
  <si>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</si>
  <si>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</si>
  <si>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</si>
  <si>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</si>
  <si>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</si>
  <si>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</si>
  <si>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</si>
  <si>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</si>
  <si>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</si>
  <si>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</si>
  <si>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</si>
  <si>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</si>
  <si>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</si>
  <si>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</si>
  <si>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t>
  </si>
  <si>
    <t>United States Minor Outlying Islands</t>
  </si>
  <si>
    <t>Uruguay</t>
  </si>
  <si>
    <t>Uzbekistan</t>
  </si>
  <si>
    <t>Vanuatu</t>
  </si>
  <si>
    <t>Venezuela, Bolivarian Republic of</t>
  </si>
  <si>
    <t>Vietnam</t>
  </si>
  <si>
    <t>Virgin Islands, British</t>
  </si>
  <si>
    <t>Virgin Islands, U.S.</t>
  </si>
  <si>
    <t>Wallis and Futuna</t>
  </si>
  <si>
    <t>Western Sahara</t>
  </si>
  <si>
    <t>Yemen</t>
  </si>
  <si>
    <t>Zambia</t>
  </si>
  <si>
    <t>Zimbabwe</t>
  </si>
  <si>
    <t>SAVINGS/BORROWING RATES</t>
  </si>
  <si>
    <t>Tenor</t>
  </si>
  <si>
    <t>Savings (% p.a.)</t>
  </si>
  <si>
    <t>Fixed Deposit (% p.a.)</t>
  </si>
  <si>
    <t>1 Year</t>
  </si>
  <si>
    <t>2 Years and above</t>
  </si>
  <si>
    <t>LENDING RATES</t>
  </si>
  <si>
    <t>Personal Loans (% p.a.)</t>
  </si>
  <si>
    <t>Group Loan (% p.a.)</t>
  </si>
  <si>
    <t>Business Loans (% p.a.)</t>
  </si>
  <si>
    <t>9 Months</t>
  </si>
  <si>
    <t>ADMINISTRATIVE  / PROCESSING RATES</t>
  </si>
  <si>
    <t>Personal Loans (%)</t>
  </si>
  <si>
    <t>Group Loan (%)</t>
  </si>
  <si>
    <t>Business Loans (%)</t>
  </si>
  <si>
    <t>APR (%)</t>
  </si>
  <si>
    <t>Deposits for which a depositor has not been identified</t>
  </si>
  <si>
    <t>Deposits that are frozen or about to be frozen, in compliance with a court order</t>
  </si>
  <si>
    <t>Deposits of a director / key management personnel</t>
  </si>
  <si>
    <t>Deposits of an audit firm, a partner of that audit firm, a manager in charge of audit for at least 3 years preceding liquidation</t>
  </si>
  <si>
    <t xml:space="preserve">Deposits held by banks </t>
  </si>
  <si>
    <t>Deposits held by pension fund</t>
  </si>
  <si>
    <t>Deposits held by retirement fund</t>
  </si>
  <si>
    <t>Deposits held by insurance company</t>
  </si>
  <si>
    <t>Deposits held by collective investment scheme</t>
  </si>
  <si>
    <t>Deposits held by local government</t>
  </si>
  <si>
    <t xml:space="preserve">Deposits held by central government </t>
  </si>
  <si>
    <t>Deposits held by administrative authority</t>
  </si>
  <si>
    <t>Deposits held by other financial institutions</t>
  </si>
  <si>
    <t>AnalysisOfCause</t>
  </si>
  <si>
    <t>EventTypeCategoryLvl1</t>
  </si>
  <si>
    <t>EventTypeCategoryLvl2</t>
  </si>
  <si>
    <t>ExclusionType</t>
  </si>
  <si>
    <t>ExportType</t>
  </si>
  <si>
    <t>FinancingAndLeasing</t>
  </si>
  <si>
    <t>FinTech</t>
  </si>
  <si>
    <t>FrequencyOfOccurance</t>
  </si>
  <si>
    <t>InvestmentSubsidiariesClassification</t>
  </si>
  <si>
    <t>LoanQuality</t>
  </si>
  <si>
    <t>LoansAndOverdrafts</t>
  </si>
  <si>
    <t>MicrofinanceDepositTaking</t>
  </si>
  <si>
    <t>MicrofinanceFNGO</t>
  </si>
  <si>
    <t>MicrofinanceMicrocredit</t>
  </si>
  <si>
    <t>MobileMoneyOperator</t>
  </si>
  <si>
    <t>NonBankFinanceHouse</t>
  </si>
  <si>
    <t>NonBankMortgageFinance</t>
  </si>
  <si>
    <t>OffBalanceSheetBankingBooks</t>
  </si>
  <si>
    <t>OilExtraction</t>
  </si>
  <si>
    <t>PaymentServiceProviders</t>
  </si>
  <si>
    <t>PenaltyBreach</t>
  </si>
  <si>
    <t>RelatedEntityType</t>
  </si>
  <si>
    <t>RelationToDirector</t>
  </si>
  <si>
    <t>RiskScore</t>
  </si>
  <si>
    <t>RiskWeightOfExposure</t>
  </si>
  <si>
    <t>RuralAndCommunityBanks</t>
  </si>
  <si>
    <t>SavingsAndLoansSDIs</t>
  </si>
  <si>
    <t>StatusOfComplaint</t>
  </si>
  <si>
    <t>TypeOfMargin</t>
  </si>
  <si>
    <t>TypeOfOffBalanceSheetItems</t>
  </si>
  <si>
    <t>TypeOfProperty</t>
  </si>
  <si>
    <t>UniversalBanks</t>
  </si>
  <si>
    <t>UtilityCompany</t>
  </si>
  <si>
    <t>YesNoNA</t>
  </si>
  <si>
    <t>DBK400Amount</t>
  </si>
  <si>
    <t>DBK400Tenor</t>
  </si>
  <si>
    <t>Column1</t>
  </si>
  <si>
    <t>Human Factor</t>
  </si>
  <si>
    <t>Processes</t>
  </si>
  <si>
    <t>Systems</t>
  </si>
  <si>
    <t>External Factors</t>
  </si>
  <si>
    <t>ADB Bank Limited</t>
  </si>
  <si>
    <t>CAL Bank Limited</t>
  </si>
  <si>
    <t>Ecobank Ghana Limited</t>
  </si>
  <si>
    <t>Letters of Credit - Oil</t>
  </si>
  <si>
    <t>Letters of Credit - Non - Oil</t>
  </si>
  <si>
    <t>Other Currencies</t>
  </si>
  <si>
    <t>Eligible</t>
  </si>
  <si>
    <t>Ineligible</t>
  </si>
  <si>
    <t>Internal Fraud</t>
  </si>
  <si>
    <t>External Fraud</t>
  </si>
  <si>
    <t>Damage to Physical Assets</t>
  </si>
  <si>
    <t>Theft and Fraud</t>
  </si>
  <si>
    <t>Systems Security</t>
  </si>
  <si>
    <t>Employee Relations</t>
  </si>
  <si>
    <t>Safe Environment</t>
  </si>
  <si>
    <t>Diversity and Discrimination</t>
  </si>
  <si>
    <t>Product Flaws</t>
  </si>
  <si>
    <t>Advisory Activity</t>
  </si>
  <si>
    <t>Disasters and Other Events</t>
  </si>
  <si>
    <t>Monitoring and Reporting</t>
  </si>
  <si>
    <t>Customer Intake and Documentation</t>
  </si>
  <si>
    <t>Customer/Client Account Management</t>
  </si>
  <si>
    <t>Trade Counterparties</t>
  </si>
  <si>
    <t>Vendors and Suppliers</t>
  </si>
  <si>
    <t>Unauthorised Activity</t>
  </si>
  <si>
    <t>Deposits of a director/key management personnel who has worked with the bank/SDI for at least 3 years preceding the occurrence of the insured event</t>
  </si>
  <si>
    <t xml:space="preserve">Deposit that is used as collateral for loan or other obligation with the bank/SDI </t>
  </si>
  <si>
    <t xml:space="preserve">Deposits held in a foreign branch of a bank/SDI incorporated in Ghana </t>
  </si>
  <si>
    <t>Deposits held in a subsidiary of that bank/SDI operating in a foreign country</t>
  </si>
  <si>
    <t>General Export</t>
  </si>
  <si>
    <t>Mining</t>
  </si>
  <si>
    <t>Dalex Finance and Leasing Company Ltd.</t>
  </si>
  <si>
    <t>F &amp; D Finance and Leasing Company Limited</t>
  </si>
  <si>
    <t>TG Finance and Leasing Ltd.</t>
  </si>
  <si>
    <t>Slydepay</t>
  </si>
  <si>
    <t>Zeepay Ghana</t>
  </si>
  <si>
    <t>Once in every 30 or more years</t>
  </si>
  <si>
    <t>At least once every 10 years</t>
  </si>
  <si>
    <t>At least once every 3 years</t>
  </si>
  <si>
    <t>Annually (once every 12 months)</t>
  </si>
  <si>
    <t>At least Monthly</t>
  </si>
  <si>
    <t>Financial &amp; Operational</t>
  </si>
  <si>
    <t>Abusive</t>
  </si>
  <si>
    <t>Information Gathering</t>
  </si>
  <si>
    <t>Information Security</t>
  </si>
  <si>
    <t>Fraud</t>
  </si>
  <si>
    <t>Service Denial</t>
  </si>
  <si>
    <t xml:space="preserve">Report Vulnerability </t>
  </si>
  <si>
    <t>Unimpaired</t>
  </si>
  <si>
    <t>Performing</t>
  </si>
  <si>
    <t>NonPerforming</t>
  </si>
  <si>
    <t>3As Microfinance Limited</t>
  </si>
  <si>
    <t>Adipa Microfinance Limited</t>
  </si>
  <si>
    <t>Adom Boafo Microfinance Limited</t>
  </si>
  <si>
    <t>Afro-Arab Microfinance Limited</t>
  </si>
  <si>
    <t>Albrim Microfinance Limited</t>
  </si>
  <si>
    <t>Alphamaga Microfinance Limited</t>
  </si>
  <si>
    <t>Apa Microfinance Limited</t>
  </si>
  <si>
    <t>Asankraman Microfinance Limited</t>
  </si>
  <si>
    <t>Baf Microfinance Limited</t>
  </si>
  <si>
    <t>Baobab Microfinance Company Limited</t>
  </si>
  <si>
    <t>Beneficial Microfinance Company Limited</t>
  </si>
  <si>
    <t>Besworth Microfinance Limited</t>
  </si>
  <si>
    <t>Bi Microfinance Limited</t>
  </si>
  <si>
    <t>Bidvest Microfinance Limited</t>
  </si>
  <si>
    <t>Bj Capital Microfinance Limited</t>
  </si>
  <si>
    <t>Boston Premier Microfinance Limited</t>
  </si>
  <si>
    <t>Cagl Microfinance Services Limited</t>
  </si>
  <si>
    <t>Capitalnet Microfinance Limited</t>
  </si>
  <si>
    <t>Cashback Capital Microfinance Limited</t>
  </si>
  <si>
    <t>Cashpoint Microfinance Limited</t>
  </si>
  <si>
    <t>Cedi Capital Microfinance Limited</t>
  </si>
  <si>
    <t>Central Microfinance Limited</t>
  </si>
  <si>
    <t>Cidan Capital Microfinance Limited</t>
  </si>
  <si>
    <t>Classic Microfinance Limited</t>
  </si>
  <si>
    <t>Coastal Commerce Microfinance Limited</t>
  </si>
  <si>
    <t>Cran Microfinance Limited</t>
  </si>
  <si>
    <t>Credit Nest Microfinance Limited</t>
  </si>
  <si>
    <t>Dci Microfinance Limited</t>
  </si>
  <si>
    <t>Delta Microfinance Limited</t>
  </si>
  <si>
    <t>Dunia Microfinance Limited</t>
  </si>
  <si>
    <t>Eazy Capital Microfinance Limited</t>
  </si>
  <si>
    <t>Eddievyn Microfinance Limited</t>
  </si>
  <si>
    <t>Eman Capital Microfinance Limited</t>
  </si>
  <si>
    <t>Equity Focus Microfinance Limited</t>
  </si>
  <si>
    <t>Ev Microfinance Limited</t>
  </si>
  <si>
    <t>Expert Link Microfinance Limited</t>
  </si>
  <si>
    <t>Family Trust Capital Microfinance Limited</t>
  </si>
  <si>
    <t>Fast Link Microfinance Limited</t>
  </si>
  <si>
    <t>Fast Track Microfinance Limited</t>
  </si>
  <si>
    <t>Fed Microfinance Limited</t>
  </si>
  <si>
    <t>First Rate Microfinance Limited</t>
  </si>
  <si>
    <t>Forbes Microfinance Company Limited</t>
  </si>
  <si>
    <t>Fwf Microfinance Limited</t>
  </si>
  <si>
    <t>Gaewornu Microfinance Services Limited</t>
  </si>
  <si>
    <t>Gap Microfinance Limited</t>
  </si>
  <si>
    <t>Geem Microfinance Company Limited</t>
  </si>
  <si>
    <t>Gem Capital Microfinance Limited</t>
  </si>
  <si>
    <t>Gifs Microfinance Limited</t>
  </si>
  <si>
    <t>Globafin Microfinance Limited</t>
  </si>
  <si>
    <t>Golden Foundation Microfinance Limited</t>
  </si>
  <si>
    <t>Growth Pioneers Microfinance Limited</t>
  </si>
  <si>
    <t>High Ages Microfinance Limited</t>
  </si>
  <si>
    <t>Hm Plus Microfinance Limited</t>
  </si>
  <si>
    <t>Hob Capital Microfinance Company Limited</t>
  </si>
  <si>
    <t>Hopeline Microfinance Limited</t>
  </si>
  <si>
    <t>Impact Capital Microfinance Limited</t>
  </si>
  <si>
    <t>Impact Microfinance Company Limited</t>
  </si>
  <si>
    <t>Independent Microfinance Limited</t>
  </si>
  <si>
    <t>Innovative Microfinance Limited</t>
  </si>
  <si>
    <t>Integrity Infinity Microfinance Limited</t>
  </si>
  <si>
    <t>Interzen Microfinance Limited</t>
  </si>
  <si>
    <t>Jadel Plus Microfinance Company Limited</t>
  </si>
  <si>
    <t>Jally Microfinance Company Limited</t>
  </si>
  <si>
    <t>Jimet Microfinance Company Limited</t>
  </si>
  <si>
    <t>Jireh Microfinance Limited</t>
  </si>
  <si>
    <t>Jita Credit Partners Microfinance Limited</t>
  </si>
  <si>
    <t>Jl Brisk Microfinance Limited</t>
  </si>
  <si>
    <t>K5 Microfinance Company Limited</t>
  </si>
  <si>
    <t>Kasdaf Microfinance Company Limited</t>
  </si>
  <si>
    <t>Kenstep Microfinance Limited</t>
  </si>
  <si>
    <t>Kesinor Microfinance Limited</t>
  </si>
  <si>
    <t>Kingsban Capital Microfinance Limited</t>
  </si>
  <si>
    <t>Leverage Microfinance Company Limited</t>
  </si>
  <si>
    <t>Little Rock Microfinance Company Limited</t>
  </si>
  <si>
    <t>Loan Line Microfinance Limited</t>
  </si>
  <si>
    <t>Love Microfinance Company Limited</t>
  </si>
  <si>
    <t>Mabia Microfinance Services Limited</t>
  </si>
  <si>
    <t>Maroon Capital Microfinance Limited</t>
  </si>
  <si>
    <t>Medi Ghana Microfinance Limited</t>
  </si>
  <si>
    <t>Metro Gold Microfinance Limited</t>
  </si>
  <si>
    <t>Mgi Microfinance Limited</t>
  </si>
  <si>
    <t>Mid-County Microfinance Limited</t>
  </si>
  <si>
    <t>Monicapital Microfinance Limited</t>
  </si>
  <si>
    <t>Mwintuur Microfinance Limited</t>
  </si>
  <si>
    <t>Naatoa Microfinance Services Limited</t>
  </si>
  <si>
    <t>Needs Microfinance Limited</t>
  </si>
  <si>
    <t>Neighbourhood Microfinance Limited</t>
  </si>
  <si>
    <t>Noble Trust Microfinance Services Limited</t>
  </si>
  <si>
    <t>Ocean Capital Microfinance Limited</t>
  </si>
  <si>
    <t>Olive Branch Capital Microfinance Limited</t>
  </si>
  <si>
    <t>Ontime Microfinance Limited</t>
  </si>
  <si>
    <t>Options Microfinance Company Limited</t>
  </si>
  <si>
    <t>Osacs Microfinance Limited</t>
  </si>
  <si>
    <t>Pak Microfinance Company Limited</t>
  </si>
  <si>
    <t>Payflex Microfinance Company Limited</t>
  </si>
  <si>
    <t>Positive Microfinance Company Limited</t>
  </si>
  <si>
    <t>Prime Invest Microfinance Limited</t>
  </si>
  <si>
    <t>Principal Capital Microfinance Limited</t>
  </si>
  <si>
    <t>Pure Eden Microfinance Company Limited</t>
  </si>
  <si>
    <t>Q Capital Microfinance Limited</t>
  </si>
  <si>
    <t>Quality Microfinance Limited</t>
  </si>
  <si>
    <t>Quick Capital Microfinance Limited</t>
  </si>
  <si>
    <t>Quicken Microfinance Limited</t>
  </si>
  <si>
    <t>Rapid Link Microfinance Limited</t>
  </si>
  <si>
    <t>Rogai Microfinance Limited</t>
  </si>
  <si>
    <t>Royale Mikri Microfinance Limited</t>
  </si>
  <si>
    <t>Safe Microfinance Company Limited</t>
  </si>
  <si>
    <t>Secure Capital Microfinance Limited</t>
  </si>
  <si>
    <t>Sheedy Microfinance Limited</t>
  </si>
  <si>
    <t>Shield Microfinance Company Limited</t>
  </si>
  <si>
    <t>Skilimit Microfinance Limited</t>
  </si>
  <si>
    <t>Solidario Microfinance Limited</t>
  </si>
  <si>
    <t>Speed Microfinance Company Ghana Limited</t>
  </si>
  <si>
    <t>Springboard Microfinance Limited</t>
  </si>
  <si>
    <t>Stegenor Microfinance Limited</t>
  </si>
  <si>
    <t>Success For People Microfinance Limited</t>
  </si>
  <si>
    <t>Summit Vision Microfinance Services Limited</t>
  </si>
  <si>
    <t>Tailored Solutions Microfinance Limited</t>
  </si>
  <si>
    <t>Talent Microfinance Services Limited</t>
  </si>
  <si>
    <t>The Mint Microfinance Limited</t>
  </si>
  <si>
    <t>Tiger Force Microfinance Limited</t>
  </si>
  <si>
    <t>Trustwell Capital Microfinance Limited</t>
  </si>
  <si>
    <t>Ubuntu Capital Microfinance Limited</t>
  </si>
  <si>
    <t>Udf Microfinance Limited</t>
  </si>
  <si>
    <t>Uni Capital Microfinance Limited</t>
  </si>
  <si>
    <t>Unimas Microfinance Limited</t>
  </si>
  <si>
    <t>Universal Microfinance Limited</t>
  </si>
  <si>
    <t>Uptima Credit &amp; Microfinance House Limited</t>
  </si>
  <si>
    <t>Usave Microfinance Limited</t>
  </si>
  <si>
    <t>Vivantti Microfinance Company Limited</t>
  </si>
  <si>
    <t>Wallstreet Microfinance Limited</t>
  </si>
  <si>
    <t>Wema Microfinance Limited</t>
  </si>
  <si>
    <t>West One Microfinance Limited</t>
  </si>
  <si>
    <t>Westlake Capital Microfinance Limited</t>
  </si>
  <si>
    <t>Yaalex Microfinance Limited</t>
  </si>
  <si>
    <t>Yilo Star Microfinance Limited</t>
  </si>
  <si>
    <t>Yu Microfinance Limited</t>
  </si>
  <si>
    <t>Asrud Fngo Limited</t>
  </si>
  <si>
    <t>Bevaud Support Foundation Fngo</t>
  </si>
  <si>
    <t>Card Fngo</t>
  </si>
  <si>
    <t>Cedi Foundation Fngo</t>
  </si>
  <si>
    <t>Daasgift Quality Foundation Fngo</t>
  </si>
  <si>
    <t>Imperial Trust Fngo</t>
  </si>
  <si>
    <t>Initiative Development Ghana Fngo</t>
  </si>
  <si>
    <t>Maata-N-Tudu Fngo</t>
  </si>
  <si>
    <t>Manna Projects - Fngo</t>
  </si>
  <si>
    <t>Salt To Ghana Fngo</t>
  </si>
  <si>
    <t>Sun Shade Foundation Fngo</t>
  </si>
  <si>
    <t>Universal Capital Fngo</t>
  </si>
  <si>
    <t>Cashcow Money Lending Limited</t>
  </si>
  <si>
    <t>Cobbs Money Lending Services Limited</t>
  </si>
  <si>
    <t>Cud Money Lending Limited</t>
  </si>
  <si>
    <t>Dad Micro-Credit Limited</t>
  </si>
  <si>
    <t>Dickmafle Money Lending Limited</t>
  </si>
  <si>
    <t>Dl Money Lending Limited</t>
  </si>
  <si>
    <t>F.O.D Money Lending Services Limited</t>
  </si>
  <si>
    <t>Fido Money Lending Limited</t>
  </si>
  <si>
    <t>Heritage And Legacy Money Lending Company Limited</t>
  </si>
  <si>
    <t>Infinity Capital Money Lending Limited</t>
  </si>
  <si>
    <t>Kda Money Lending Services Limited</t>
  </si>
  <si>
    <t>Krowe Money Lending Company Limited</t>
  </si>
  <si>
    <t>Link Exchange Micro-Credit Limited</t>
  </si>
  <si>
    <t>Macella Money Lending Limited</t>
  </si>
  <si>
    <t>Magnet Money Lending Limited</t>
  </si>
  <si>
    <t>Mht Money Lending Limited</t>
  </si>
  <si>
    <t>Multi - Value Money Lending Limited</t>
  </si>
  <si>
    <t>Multitrust Money Lending Services Limited</t>
  </si>
  <si>
    <t>Ndl Money Lending Limited</t>
  </si>
  <si>
    <t>Nectar Money Lending Limited</t>
  </si>
  <si>
    <t>New Acme Trust Money Lending Limited</t>
  </si>
  <si>
    <t>Patkat Money Lending Company Limited</t>
  </si>
  <si>
    <t>Primefex Money Lending Limited</t>
  </si>
  <si>
    <t>Pwf Capital Money Lending Limited</t>
  </si>
  <si>
    <t>Quick Credit And Investment Money Lending Limited</t>
  </si>
  <si>
    <t>Selvan And Salia Capital Money Lending Limited</t>
  </si>
  <si>
    <t>Sikapress Money Lending Company Limited</t>
  </si>
  <si>
    <t>Star Capital Money Lending Limited</t>
  </si>
  <si>
    <t>Vision Fund Ghana Money Lending Limited</t>
  </si>
  <si>
    <t>Welcome Money Lending Services Limited</t>
  </si>
  <si>
    <t>Yobsons Money Lending Limited</t>
  </si>
  <si>
    <t>MTN Mobile Money</t>
  </si>
  <si>
    <t>AirtelTigo Money</t>
  </si>
  <si>
    <t>Vodafone Cash</t>
  </si>
  <si>
    <t>A N Express Limited</t>
  </si>
  <si>
    <t>Africa Remittances Company LLC</t>
  </si>
  <si>
    <t xml:space="preserve">Approve Services Limited </t>
  </si>
  <si>
    <t>Atlantique Financial Services Limited</t>
  </si>
  <si>
    <t>BFC Group (Ezremit)</t>
  </si>
  <si>
    <t>Cellular Systems International (CSI) (WARI Transfer)</t>
  </si>
  <si>
    <t>Continental Exchange Solutions Inc (Ria Money Transfer)</t>
  </si>
  <si>
    <t>Daytona Capital Management Limited</t>
  </si>
  <si>
    <t>Earthport Plc</t>
  </si>
  <si>
    <t>Afghan</t>
  </si>
  <si>
    <t>Albanian</t>
  </si>
  <si>
    <t>Algerian</t>
  </si>
  <si>
    <t>American</t>
  </si>
  <si>
    <t>Andorran</t>
  </si>
  <si>
    <t>Angolan</t>
  </si>
  <si>
    <t>Antiguans</t>
  </si>
  <si>
    <t>Argentinean</t>
  </si>
  <si>
    <t>Armenian</t>
  </si>
  <si>
    <t>Australian</t>
  </si>
  <si>
    <t>Austrian</t>
  </si>
  <si>
    <t>Azerbaijani</t>
  </si>
  <si>
    <t>Bahamian</t>
  </si>
  <si>
    <t>Bahraini</t>
  </si>
  <si>
    <t>Bangladeshi</t>
  </si>
  <si>
    <t>Barbadian</t>
  </si>
  <si>
    <t>Barbudans</t>
  </si>
  <si>
    <t>Batswana</t>
  </si>
  <si>
    <t>Belarusian</t>
  </si>
  <si>
    <t>Belgian</t>
  </si>
  <si>
    <t>Belizean</t>
  </si>
  <si>
    <t>Beninese</t>
  </si>
  <si>
    <t>Bhutanese</t>
  </si>
  <si>
    <t>Bolivian</t>
  </si>
  <si>
    <t>Bosnian</t>
  </si>
  <si>
    <t>Brazilian</t>
  </si>
  <si>
    <t>British</t>
  </si>
  <si>
    <t>Bruneian</t>
  </si>
  <si>
    <t>Bulgarian</t>
  </si>
  <si>
    <t>Burkinabe</t>
  </si>
  <si>
    <t>Burmese</t>
  </si>
  <si>
    <t>Burundian</t>
  </si>
  <si>
    <t>Cambodian</t>
  </si>
  <si>
    <t>Cameroonian</t>
  </si>
  <si>
    <t>Canadian</t>
  </si>
  <si>
    <t>Cape Verdean</t>
  </si>
  <si>
    <t>Central African</t>
  </si>
  <si>
    <t>Chadian</t>
  </si>
  <si>
    <t>Chilean</t>
  </si>
  <si>
    <t>Chinese</t>
  </si>
  <si>
    <t>Colombian</t>
  </si>
  <si>
    <t>Comoran</t>
  </si>
  <si>
    <t>Congolese</t>
  </si>
  <si>
    <t>Costa Rican</t>
  </si>
  <si>
    <t>Croatian</t>
  </si>
  <si>
    <t>Cuban</t>
  </si>
  <si>
    <t>Cypriot</t>
  </si>
  <si>
    <t>Czech</t>
  </si>
  <si>
    <t>Danish</t>
  </si>
  <si>
    <t>Dominican</t>
  </si>
  <si>
    <t>Dutch</t>
  </si>
  <si>
    <t>Dutchman</t>
  </si>
  <si>
    <t>Dutchwoman</t>
  </si>
  <si>
    <t>East Timorese</t>
  </si>
  <si>
    <t>Ecuadorean</t>
  </si>
  <si>
    <t>Egyptian</t>
  </si>
  <si>
    <t>Emirian</t>
  </si>
  <si>
    <t>Equatorial Guinean</t>
  </si>
  <si>
    <t>Eritrean</t>
  </si>
  <si>
    <t>Estonian</t>
  </si>
  <si>
    <t>Ethiopian</t>
  </si>
  <si>
    <t>Fijian</t>
  </si>
  <si>
    <t>Filipino</t>
  </si>
  <si>
    <t>Finnish</t>
  </si>
  <si>
    <t>French</t>
  </si>
  <si>
    <t>Gabonese</t>
  </si>
  <si>
    <t>Gambian</t>
  </si>
  <si>
    <t>Georgian</t>
  </si>
  <si>
    <t>German</t>
  </si>
  <si>
    <t>Greek</t>
  </si>
  <si>
    <t>Grenadian</t>
  </si>
  <si>
    <t>Guatemalan</t>
  </si>
  <si>
    <t>Guinea-Bissauan</t>
  </si>
  <si>
    <t>Guinean</t>
  </si>
  <si>
    <t>Guyanese</t>
  </si>
  <si>
    <t>Haitian</t>
  </si>
  <si>
    <t>Herzegovinian</t>
  </si>
  <si>
    <t>Honduran</t>
  </si>
  <si>
    <t>Hungarian</t>
  </si>
  <si>
    <t>I-Kiribati</t>
  </si>
  <si>
    <t>Icelander</t>
  </si>
  <si>
    <t>Indian</t>
  </si>
  <si>
    <t>Indonesian</t>
  </si>
  <si>
    <t>Iranian</t>
  </si>
  <si>
    <t>Iraqi</t>
  </si>
  <si>
    <t>Irish</t>
  </si>
  <si>
    <t>Israeli</t>
  </si>
  <si>
    <t>Italian</t>
  </si>
  <si>
    <t>Ivorian</t>
  </si>
  <si>
    <t>Jamaican</t>
  </si>
  <si>
    <t>Japanese</t>
  </si>
  <si>
    <t>Jordanian</t>
  </si>
  <si>
    <t>Kazakhstani</t>
  </si>
  <si>
    <t>Kenyan</t>
  </si>
  <si>
    <t>Kittian and Nevisian</t>
  </si>
  <si>
    <t>Kuwaiti</t>
  </si>
  <si>
    <t>Kyrgyz</t>
  </si>
  <si>
    <t>Laotian</t>
  </si>
  <si>
    <t>Latvian</t>
  </si>
  <si>
    <t>Lebanese</t>
  </si>
  <si>
    <t>Liberian</t>
  </si>
  <si>
    <t>Libyan</t>
  </si>
  <si>
    <t>Liechtensteiner</t>
  </si>
  <si>
    <t>Lithuanian</t>
  </si>
  <si>
    <t>Luxembourger</t>
  </si>
  <si>
    <t>Macedonian</t>
  </si>
  <si>
    <t>Malagasy</t>
  </si>
  <si>
    <t>Malawian</t>
  </si>
  <si>
    <t>Malaysian</t>
  </si>
  <si>
    <t>Maldivan</t>
  </si>
  <si>
    <t>Malian</t>
  </si>
  <si>
    <t>Maltese</t>
  </si>
  <si>
    <t>Marshallese</t>
  </si>
  <si>
    <t>Mauritanian</t>
  </si>
  <si>
    <t>Mauritian</t>
  </si>
  <si>
    <t>Mexican</t>
  </si>
  <si>
    <t>Micronesian</t>
  </si>
  <si>
    <t>Moldovan</t>
  </si>
  <si>
    <t>Monacan</t>
  </si>
  <si>
    <t>Mongolian</t>
  </si>
  <si>
    <t>Moroccan</t>
  </si>
  <si>
    <t>Mosotho</t>
  </si>
  <si>
    <t>Motswana</t>
  </si>
  <si>
    <t>Mozambican</t>
  </si>
  <si>
    <t>Namibian</t>
  </si>
  <si>
    <t>Nauruan</t>
  </si>
  <si>
    <t>Nepalese</t>
  </si>
  <si>
    <t>Netherlander</t>
  </si>
  <si>
    <t>New Zealander</t>
  </si>
  <si>
    <t>Ni-Vanuatu</t>
  </si>
  <si>
    <t>Nicaraguan</t>
  </si>
  <si>
    <t>Nigerian</t>
  </si>
  <si>
    <t>Nigerien</t>
  </si>
  <si>
    <t>North Korean</t>
  </si>
  <si>
    <t>Northern Irish</t>
  </si>
  <si>
    <t>Norwegian</t>
  </si>
  <si>
    <t>Omani</t>
  </si>
  <si>
    <t>Pakistani</t>
  </si>
  <si>
    <t>Palauan</t>
  </si>
  <si>
    <t>Panamanian</t>
  </si>
  <si>
    <t>Papua New Guinean</t>
  </si>
  <si>
    <t>Paraguayan</t>
  </si>
  <si>
    <t>Peruvian</t>
  </si>
  <si>
    <t>Polish</t>
  </si>
  <si>
    <t>Portuguese</t>
  </si>
  <si>
    <t>Qatari</t>
  </si>
  <si>
    <t>Romanian</t>
  </si>
  <si>
    <t>Russian</t>
  </si>
  <si>
    <t>Rwandan</t>
  </si>
  <si>
    <t>Saint Lucian</t>
  </si>
  <si>
    <t>Salvadoran</t>
  </si>
  <si>
    <t>Samoan</t>
  </si>
  <si>
    <t>San Marinese</t>
  </si>
  <si>
    <t>Sao Tomean</t>
  </si>
  <si>
    <t>Saudi</t>
  </si>
  <si>
    <t>Scottish</t>
  </si>
  <si>
    <t>Senegalese</t>
  </si>
  <si>
    <t>Serbian</t>
  </si>
  <si>
    <t>Seychellois</t>
  </si>
  <si>
    <t>Sierra Leonean</t>
  </si>
  <si>
    <t>Singaporean</t>
  </si>
  <si>
    <t>Slovakian</t>
  </si>
  <si>
    <t>Slovenian</t>
  </si>
  <si>
    <t>Solomon Islander</t>
  </si>
  <si>
    <t>Somali</t>
  </si>
  <si>
    <t>South African</t>
  </si>
  <si>
    <t>South Korean</t>
  </si>
  <si>
    <t>Spanish</t>
  </si>
  <si>
    <t>Sri Lankan</t>
  </si>
  <si>
    <t>Sudanese</t>
  </si>
  <si>
    <t>Surinamer</t>
  </si>
  <si>
    <t>Swazi</t>
  </si>
  <si>
    <t>Swedish</t>
  </si>
  <si>
    <t>Swiss</t>
  </si>
  <si>
    <t>Syrian</t>
  </si>
  <si>
    <t>Taiwanese</t>
  </si>
  <si>
    <t>Tajik</t>
  </si>
  <si>
    <t>Tanzanian</t>
  </si>
  <si>
    <t>Thai</t>
  </si>
  <si>
    <t>Togolese</t>
  </si>
  <si>
    <t>Tongan</t>
  </si>
  <si>
    <t>Trinidadian or Tobagonian</t>
  </si>
  <si>
    <t>Tunisian</t>
  </si>
  <si>
    <t>Turkish</t>
  </si>
  <si>
    <t>Tuvaluan</t>
  </si>
  <si>
    <t>Ugandan</t>
  </si>
  <si>
    <t>Ukrainian</t>
  </si>
  <si>
    <t>Uruguayan</t>
  </si>
  <si>
    <t>Uzbekistani</t>
  </si>
  <si>
    <t>Venezuelan</t>
  </si>
  <si>
    <t>Vietnamese</t>
  </si>
  <si>
    <t>Welsh</t>
  </si>
  <si>
    <t>Yemenite</t>
  </si>
  <si>
    <t>Zambian</t>
  </si>
  <si>
    <t>Zimbabwean</t>
  </si>
  <si>
    <t>Blue Financial  Services Ghana Ltd.</t>
  </si>
  <si>
    <t>Chrisline Financial Services Ltd.</t>
  </si>
  <si>
    <t>Darfin Finance Company Ltd</t>
  </si>
  <si>
    <t>Forms Capital Limited</t>
  </si>
  <si>
    <t>Jislah Financial Services</t>
  </si>
  <si>
    <t>N.D.K. Financial Services Ltd.</t>
  </si>
  <si>
    <t>OAK Financial Services</t>
  </si>
  <si>
    <t>Profin Ghana Limited</t>
  </si>
  <si>
    <t>SDC Finance Ltd.</t>
  </si>
  <si>
    <t>Syndicated Capital Finance Limited</t>
  </si>
  <si>
    <t>TF Financial Services</t>
  </si>
  <si>
    <t>NorthStar Home Finance Company Limited</t>
  </si>
  <si>
    <t>2.11.1. Commitments with certain drawdown, of which: Loans approved but not yet advanced</t>
  </si>
  <si>
    <t>Upstream</t>
  </si>
  <si>
    <t>Downstream</t>
  </si>
  <si>
    <t>MTN Ghana</t>
  </si>
  <si>
    <t>AirtelTigo</t>
  </si>
  <si>
    <t>Delayed Submission</t>
  </si>
  <si>
    <t>Delayed Submission (After Return End Date)</t>
  </si>
  <si>
    <t>Non-Submission</t>
  </si>
  <si>
    <t>Incomplete Submission</t>
  </si>
  <si>
    <t>Inaccurate Submission</t>
  </si>
  <si>
    <t>Parent (P)</t>
  </si>
  <si>
    <t>Subsidiary (S)</t>
  </si>
  <si>
    <t>Unconsolidated (U)</t>
  </si>
  <si>
    <t>Other (O)</t>
  </si>
  <si>
    <t>Spouse</t>
  </si>
  <si>
    <t>Son</t>
  </si>
  <si>
    <t>Daughter</t>
  </si>
  <si>
    <t>Stepson</t>
  </si>
  <si>
    <t>Stepdaughter</t>
  </si>
  <si>
    <t>Nephew</t>
  </si>
  <si>
    <t>Niece</t>
  </si>
  <si>
    <t>Brother</t>
  </si>
  <si>
    <t>Sister</t>
  </si>
  <si>
    <t>Father</t>
  </si>
  <si>
    <t>Mother</t>
  </si>
  <si>
    <t>Cousin</t>
  </si>
  <si>
    <t>Aunt</t>
  </si>
  <si>
    <t>Uncle</t>
  </si>
  <si>
    <t>Stepsister</t>
  </si>
  <si>
    <t>Stepbrother</t>
  </si>
  <si>
    <t>Stepfather</t>
  </si>
  <si>
    <t>Stepmother</t>
  </si>
  <si>
    <t>Melcom Limited</t>
  </si>
  <si>
    <t>Kingdom Books Limited</t>
  </si>
  <si>
    <t>Ashfoam Limited</t>
  </si>
  <si>
    <t>Sumsung Ghana Limited</t>
  </si>
  <si>
    <t>Low</t>
  </si>
  <si>
    <t>High</t>
  </si>
  <si>
    <t>Abokobi Area Rural Bank Limited</t>
  </si>
  <si>
    <t>Ada Rural Bank Limited</t>
  </si>
  <si>
    <t>Adansi Rural Bank Limited</t>
  </si>
  <si>
    <t>Adonten Community Bank Limited,</t>
  </si>
  <si>
    <t>Afram Rural Bank Limited.</t>
  </si>
  <si>
    <t>Agave Rural Bank Limited</t>
  </si>
  <si>
    <t>Agona Rural Bank Limited</t>
  </si>
  <si>
    <t>Ahafo Ano Premier Rural Bank Limited.</t>
  </si>
  <si>
    <t>Ahafo Community Bank Limited</t>
  </si>
  <si>
    <t>Ahantaman Rural Bank Limited</t>
  </si>
  <si>
    <t>Akatakyiman Rural Bank Limited</t>
  </si>
  <si>
    <t>Akim Bosome Rural Bank</t>
  </si>
  <si>
    <t>Akoti Rural Bank Limited</t>
  </si>
  <si>
    <t>Akrofuom Area Rural Bank Limited.</t>
  </si>
  <si>
    <t>Akuapem Rural Bank Limited.</t>
  </si>
  <si>
    <t>Akumadan Rural Bank Limited.</t>
  </si>
  <si>
    <t>Akyem Mansa Rural Bank</t>
  </si>
  <si>
    <t>Akyempim Rural Bank Limited</t>
  </si>
  <si>
    <t>Amanano Rural Bnak Limited.</t>
  </si>
  <si>
    <t>Amansie West Rural Bank Limited</t>
  </si>
  <si>
    <t>Amantin And Kasei Community Bank Limited</t>
  </si>
  <si>
    <t>Amenfiman Rural Bank Limited</t>
  </si>
  <si>
    <t>Amuga (North Tongu) Rural Bank Limited</t>
  </si>
  <si>
    <t>Ankobra West Rural Bank Limited</t>
  </si>
  <si>
    <t>Anlo Rural Bank Limited</t>
  </si>
  <si>
    <t>Anum Rural Bank Limited</t>
  </si>
  <si>
    <t>Asante Akyem Rural Bank Limited.</t>
  </si>
  <si>
    <t>Asawinso Rural Bank Limited.</t>
  </si>
  <si>
    <t>Asokore Mampong Rural Bank Limited.</t>
  </si>
  <si>
    <t>Asokore Rural Bank Limited.</t>
  </si>
  <si>
    <t>Assinman Rural Bank Limited</t>
  </si>
  <si>
    <t>Asubonten Rural Bank Limited.</t>
  </si>
  <si>
    <t>Asuogyaman Rural Bank  Limited</t>
  </si>
  <si>
    <t>Asutifi Rural Bank Limited</t>
  </si>
  <si>
    <t>Atiwa Rural Bank Limited</t>
  </si>
  <si>
    <t>Atweaban Rural Bank Limited</t>
  </si>
  <si>
    <t>Atwima Kwanwoma Rural Bank Limited.</t>
  </si>
  <si>
    <t>Atwima Mponua Rural Bank</t>
  </si>
  <si>
    <t>Atwima Rural Bank Limited</t>
  </si>
  <si>
    <t>Avenor Rural Bank Limited, Akatsi.</t>
  </si>
  <si>
    <t>Awutu Emasa Rural Bank Limited</t>
  </si>
  <si>
    <t>Baduman Rural Bank Limited</t>
  </si>
  <si>
    <t>Bangmarigu Community Bank Limited (West Mamprusi)</t>
  </si>
  <si>
    <t>Bawjiase Area Rural Bank Limited</t>
  </si>
  <si>
    <t>Bessfa Rural Bank Limited.</t>
  </si>
  <si>
    <t>Bia-Torya Community Bank Limited</t>
  </si>
  <si>
    <t>Bomaa  Area Rural Bank Limited.</t>
  </si>
  <si>
    <t>Bomoasadu Rural Bank Limited.</t>
  </si>
  <si>
    <t>Bongo Rural Bank Limited</t>
  </si>
  <si>
    <t>Bonzali Rural Bank Limited</t>
  </si>
  <si>
    <t>Borimanga Rural Bank Limited</t>
  </si>
  <si>
    <t>Bosome Freho Rural Bank Limited</t>
  </si>
  <si>
    <t>Bosomtwe Rural Bank Limited</t>
  </si>
  <si>
    <t>Brakwa Breman Rural Bank</t>
  </si>
  <si>
    <t>Builsa Community Bank Limited</t>
  </si>
  <si>
    <t>Butawu Rural Bank Limited</t>
  </si>
  <si>
    <t>Buuwuloso One Stop Rural Bank</t>
  </si>
  <si>
    <t>Capital Rural Bank Limited</t>
  </si>
  <si>
    <t>Citizens Rural Bank Limited</t>
  </si>
  <si>
    <t>Dangme Rural Bank Limited</t>
  </si>
  <si>
    <t>Denkyiriman Rural Bank Previously Ayanfuri Rural Bank Limited</t>
  </si>
  <si>
    <t>Derma Area Rural Bank Limited</t>
  </si>
  <si>
    <t>Drobo Community Bank Limited.</t>
  </si>
  <si>
    <t>Dumpong Rural Bank Limited</t>
  </si>
  <si>
    <t>East Akim Rural Bank Limited</t>
  </si>
  <si>
    <t>Ejuraman Rural Bank</t>
  </si>
  <si>
    <t>Ekumfiman Rural Bank Limited</t>
  </si>
  <si>
    <t>Enyan Denkyira Rural Bank</t>
  </si>
  <si>
    <t>Fanteakwa Rural Bank Limited</t>
  </si>
  <si>
    <t>Fiagya Rural Bank Limited</t>
  </si>
  <si>
    <t>Fiaseman Rural Bank Limited</t>
  </si>
  <si>
    <t>Frerol Rural Bank Limited</t>
  </si>
  <si>
    <t>Ga Rural Bank Limited</t>
  </si>
  <si>
    <t>Gbi Rural Bank Limited</t>
  </si>
  <si>
    <t>Gomoa Community Bank Limited - Apam</t>
  </si>
  <si>
    <t>Jomoro Rural Bank Limited</t>
  </si>
  <si>
    <t>Juaben Rural Bank Limited</t>
  </si>
  <si>
    <t>Kaakye Rural Bank Limited</t>
  </si>
  <si>
    <t>Kaaseman Rural Bank Limited</t>
  </si>
  <si>
    <t>Kakum Rural Bank Limited.</t>
  </si>
  <si>
    <t>Kintampo Rural Bank Limited</t>
  </si>
  <si>
    <t>Kpassa Rural Bank Limited</t>
  </si>
  <si>
    <t>Kumawuman Rural Bank Limited</t>
  </si>
  <si>
    <t>Kwaebibirem Rural Bank Limited</t>
  </si>
  <si>
    <t>Kwahu Praso Rural Bank Limited</t>
  </si>
  <si>
    <t>Kwahu Rural Bank Limited</t>
  </si>
  <si>
    <t>Kwamanman Rural Bank Limited</t>
  </si>
  <si>
    <t>La Community Bank</t>
  </si>
  <si>
    <t>Lawra Area Rural Bank Limited</t>
  </si>
  <si>
    <t>Lower Pra Rural Bank Limited</t>
  </si>
  <si>
    <t>Lower Amenfi Rural Bank Limited</t>
  </si>
  <si>
    <t>Manya Krobo Rural Bank Limited</t>
  </si>
  <si>
    <t>Mepe Area Rural Bank Limited</t>
  </si>
  <si>
    <t>Mfantseman Community Bank Limited</t>
  </si>
  <si>
    <t>Microfin Rural Bank Limited</t>
  </si>
  <si>
    <t>Mponua Rural Bank Limited</t>
  </si>
  <si>
    <t>Mumuadu Rural Bank Limited</t>
  </si>
  <si>
    <t>Naara Rural Bank Limited</t>
  </si>
  <si>
    <t>Nafana Rural Bank Limited.</t>
  </si>
  <si>
    <t>Nandom Rural Bank Limited</t>
  </si>
  <si>
    <t>Nkoranman Rural Bank Limited</t>
  </si>
  <si>
    <t>Nkoranza Kwabre Rural Bank Limited.</t>
  </si>
  <si>
    <t>Nkrankwanta Area Rural Bank Limited</t>
  </si>
  <si>
    <t>North Birim Rural Bank (Asuopra)</t>
  </si>
  <si>
    <t>North Volta Rural Bank Limited</t>
  </si>
  <si>
    <t>Nsoatreman Rural Bank Limited</t>
  </si>
  <si>
    <t>Nsutaman Rural Bank Limited</t>
  </si>
  <si>
    <t>Nwabiagya Rural Bank Limited</t>
  </si>
  <si>
    <t>Nyakrom Rural Bank Limited</t>
  </si>
  <si>
    <t>Nyankumasi Ahenkro Rural Bank Limited</t>
  </si>
  <si>
    <t>Nzema Manle Rural Bank Limited</t>
  </si>
  <si>
    <t>Odotobri Rural Bank</t>
  </si>
  <si>
    <t>Odupong Kpehe Rural Bank Limited</t>
  </si>
  <si>
    <t>Odwen Anoma Rural Bank Limited.</t>
  </si>
  <si>
    <t>Offinso Rural Bank Limited.</t>
  </si>
  <si>
    <t>Okomfo Anokye Rural Bank Limited</t>
  </si>
  <si>
    <t>Otuasekan Rural Bank Limited</t>
  </si>
  <si>
    <t>Oyibi Area Rural Bank Limited</t>
  </si>
  <si>
    <t>Sefwiman  Rural  Bank  Limited</t>
  </si>
  <si>
    <t>Sekyedomase Rural Bank Limited.</t>
  </si>
  <si>
    <t>Sekyere Rural Bank Limited</t>
  </si>
  <si>
    <t>Shai Rural Bank Limited</t>
  </si>
  <si>
    <t>Sissala Rural Bank Limited</t>
  </si>
  <si>
    <t>Sonzele Rural Bank Limited Jirapa</t>
  </si>
  <si>
    <t>South Akim Rural Bank</t>
  </si>
  <si>
    <t>South Birim Rural Bank Limited.</t>
  </si>
  <si>
    <t>Suhum Rural Bank Limited</t>
  </si>
  <si>
    <t>Suma Rural Bank Limited</t>
  </si>
  <si>
    <t>Tepaman Rural Bank Limited.</t>
  </si>
  <si>
    <t>Tisungtaaba Community Bank (East Mamprusi)</t>
  </si>
  <si>
    <t>Tizaa Rural Bank Limited</t>
  </si>
  <si>
    <t>Toende Rural Bank</t>
  </si>
  <si>
    <t>Twifu Rural Bank Limited</t>
  </si>
  <si>
    <t>Union Rural Bank</t>
  </si>
  <si>
    <t>Unity Rural Bank Limited Ziope</t>
  </si>
  <si>
    <t>Upper Amenfi Rural Bank Limited</t>
  </si>
  <si>
    <t>Upper Manya Kro Rural Bank Limited</t>
  </si>
  <si>
    <t>Wamfie Rural Bank Limited</t>
  </si>
  <si>
    <t>Wenchi Rural Bank Limited</t>
  </si>
  <si>
    <t>Western Rural Bank Limited</t>
  </si>
  <si>
    <t>Weto Rural Bank Limited</t>
  </si>
  <si>
    <t>Yaa Asantewaa Rural Bank Limited</t>
  </si>
  <si>
    <t>Yapra Rural Bank Limited</t>
  </si>
  <si>
    <t>Zabzugu Rural Bank Limited</t>
  </si>
  <si>
    <t>ABii National Savings and Loans Ltd</t>
  </si>
  <si>
    <t>Adehyeman Savings and Loans Company Ltd.</t>
  </si>
  <si>
    <t>Advans Ghana Savings and Loans Ltd.</t>
  </si>
  <si>
    <t>Asa Savings and Loans Company Limited</t>
  </si>
  <si>
    <t>Assurance Savings and Loans Ltd</t>
  </si>
  <si>
    <t>Bayport Savings and Loans Plc</t>
  </si>
  <si>
    <t>Best Point  Savings and Loans Ltd</t>
  </si>
  <si>
    <t>Bond Savings and Loans Ltd</t>
  </si>
  <si>
    <t>Direct Savings and Loans Limited</t>
  </si>
  <si>
    <t>Equity Savings and Loans Ltd.</t>
  </si>
  <si>
    <t>Golden Link Savings &amp; Loans Ltd</t>
  </si>
  <si>
    <t>Golden Pride Savings and Loans Ltd</t>
  </si>
  <si>
    <t>Izwe Savings and Loans Ltd.</t>
  </si>
  <si>
    <t>Jins Savings and Loans Ltd.</t>
  </si>
  <si>
    <t>Letshego Savings and Loans Plc</t>
  </si>
  <si>
    <t>Multi Credit Savings &amp; Loans Co. Ltd.</t>
  </si>
  <si>
    <t>Opportunity International Savings and Loans Co. Ltd</t>
  </si>
  <si>
    <t>Pacific Savings &amp; Loans Co. Ltd.</t>
  </si>
  <si>
    <t>Pan - African Savings and Loans Company Limited</t>
  </si>
  <si>
    <t>Progress Savings and Loans Limited</t>
  </si>
  <si>
    <t>Services Integrity Savings and Loans Ltd.</t>
  </si>
  <si>
    <t>SIC Life Savings and Loans Ltd.</t>
  </si>
  <si>
    <t>Sinapi Aba Savings and Loans Company Ltd</t>
  </si>
  <si>
    <t>The Seed Funds Savings and Loans Ltd</t>
  </si>
  <si>
    <t>Utrak Savings and Loans Ltd</t>
  </si>
  <si>
    <t>*Only applicable for Non Banks</t>
  </si>
  <si>
    <t xml:space="preserve">Pending </t>
  </si>
  <si>
    <t>Closed</t>
  </si>
  <si>
    <t>Referred</t>
  </si>
  <si>
    <t>Referred to Data Provider</t>
  </si>
  <si>
    <t>Referred to BoG</t>
  </si>
  <si>
    <t>FXsellbuyback Sell</t>
  </si>
  <si>
    <t>FXsellbuyback Buy</t>
  </si>
  <si>
    <t>Time Account</t>
  </si>
  <si>
    <t>Special Purpose Account</t>
  </si>
  <si>
    <t>Identity Theft or Impersonation</t>
  </si>
  <si>
    <t>Wire Transfer Fraud</t>
  </si>
  <si>
    <t>Money Laundering</t>
  </si>
  <si>
    <t>Cheque Kiting</t>
  </si>
  <si>
    <t>Forgery and Altered Cheques</t>
  </si>
  <si>
    <t>Non-Bank Finance House</t>
  </si>
  <si>
    <t>Non-Bank Mortgage House</t>
  </si>
  <si>
    <t>Non-Bank Microfinance Microcredit</t>
  </si>
  <si>
    <t>Non-Bank Microfinance FNGO</t>
  </si>
  <si>
    <t>SDIs - Savings and Loans</t>
  </si>
  <si>
    <t>SDIs - Rural and Community Bank</t>
  </si>
  <si>
    <t>SDIs - Microfinance Deposit Taking</t>
  </si>
  <si>
    <t>Insurance (NIC regulated)</t>
  </si>
  <si>
    <t>Pensions (NPRA regulated)</t>
  </si>
  <si>
    <t>International Insitutions</t>
  </si>
  <si>
    <t>Forex Bureau</t>
  </si>
  <si>
    <t>Electronic Money Issuers</t>
  </si>
  <si>
    <t>Payment Service Providers</t>
  </si>
  <si>
    <t>Utility Company</t>
  </si>
  <si>
    <t>Telcos</t>
  </si>
  <si>
    <t>Differed</t>
  </si>
  <si>
    <t>LCs</t>
  </si>
  <si>
    <t>Other Commitments</t>
  </si>
  <si>
    <t>LeaseHold</t>
  </si>
  <si>
    <t>Freehold</t>
  </si>
  <si>
    <t>Agricultural Development Bank Limited</t>
  </si>
  <si>
    <t>Ghana Water Company</t>
  </si>
  <si>
    <t>Electricity Company</t>
  </si>
  <si>
    <t>CounterPartyType</t>
  </si>
  <si>
    <t>Card / POS Fraud</t>
  </si>
  <si>
    <t>On - Balance Sheet</t>
  </si>
  <si>
    <t>(c) Rural/Community Banks</t>
  </si>
  <si>
    <t>Loans and Advances and Sectorial Distribution of Loans</t>
  </si>
  <si>
    <t>Funeral Loans</t>
  </si>
  <si>
    <t>Consumer Finance</t>
  </si>
  <si>
    <t>Break down</t>
  </si>
  <si>
    <t>% OF Total</t>
  </si>
  <si>
    <t>% Of Total Assets</t>
  </si>
  <si>
    <t>Agreement Date</t>
  </si>
  <si>
    <t>Long Term</t>
  </si>
  <si>
    <t>Interest On Investments Received (Annexure B)</t>
  </si>
  <si>
    <t>Interest Income (1+2)</t>
  </si>
  <si>
    <t>Interest Expense (Annexure C)</t>
  </si>
  <si>
    <t>Net Interest Income (3-4)</t>
  </si>
  <si>
    <t>Total Operating Income (5+6)</t>
  </si>
  <si>
    <t>Net Operating Income (7-8,9,10)</t>
  </si>
  <si>
    <t>Operating Profit/Loss (11-12,13,14)</t>
  </si>
  <si>
    <t>Total Income (7+16)</t>
  </si>
  <si>
    <t>Profit before tax/operating loss (15+16)</t>
  </si>
  <si>
    <t>Provision for Tax</t>
  </si>
  <si>
    <t>Net Income (18-19)</t>
  </si>
  <si>
    <t>Other Liabilities</t>
  </si>
  <si>
    <t>Adjusted Total Assets (4 - (Sum(5.1:5.16))</t>
  </si>
  <si>
    <t>Adjusted Assets Base (5.17+6.3+7)</t>
  </si>
  <si>
    <t>Adjusted Capital Base as percentage of Adjusted Asset Base (3/8 x 100)</t>
  </si>
  <si>
    <t>CREDIT TO DIRECTORS</t>
  </si>
  <si>
    <t>Number of Loans Disbursed</t>
  </si>
  <si>
    <t>Value of Loans Disbursed (GHS)</t>
  </si>
  <si>
    <t>Number of Loans Outstanding</t>
  </si>
  <si>
    <t>Value of Outstanding Loan Portfolio (GHS)</t>
  </si>
  <si>
    <t>Average Loan Amount (GHS)</t>
  </si>
  <si>
    <t>Average Loan Term (in Weeks)</t>
  </si>
  <si>
    <t>Amount of Loans Written Off (GHS)</t>
  </si>
  <si>
    <t>Loans Recovered (GHS)</t>
  </si>
  <si>
    <t>Number of Loans in Arrears</t>
  </si>
  <si>
    <t xml:space="preserve">Up to 30 Days </t>
  </si>
  <si>
    <t>31 Days and Less than 61 Days</t>
  </si>
  <si>
    <t>61 Days and Less than 91 Days</t>
  </si>
  <si>
    <t>91 Days and Less than 121 Days</t>
  </si>
  <si>
    <t>121 Days and Less than 151 Days</t>
  </si>
  <si>
    <t>Certificate of Deposit</t>
  </si>
  <si>
    <t>Savings Deposit</t>
  </si>
  <si>
    <t>Demand Deposit</t>
  </si>
  <si>
    <t>Fixed Deposit</t>
  </si>
  <si>
    <t>IDBK100Amount</t>
  </si>
  <si>
    <t>ARB Apex Bank</t>
  </si>
  <si>
    <t>CREDIT TO EMPLOYEES EXCEEDING TWO YEARS OF CONSOLIDATED SALARY</t>
  </si>
  <si>
    <t>Zeepay Instnt Mny</t>
  </si>
  <si>
    <t xml:space="preserve">Viptel Communications USA </t>
  </si>
  <si>
    <t>Gross Loans</t>
  </si>
  <si>
    <t xml:space="preserve">Short Term </t>
  </si>
  <si>
    <t xml:space="preserve">Credit Impairment </t>
  </si>
  <si>
    <t>Bad Debt Written Off</t>
  </si>
  <si>
    <t>SFTP</t>
  </si>
  <si>
    <t>OilFinancingTypeOfInstitution</t>
  </si>
  <si>
    <t>Public Institution</t>
  </si>
  <si>
    <t>Public Enterprise</t>
  </si>
  <si>
    <t>Commercial Bank</t>
  </si>
  <si>
    <t>Other Depository Institution</t>
  </si>
  <si>
    <t>Other Financial Institution</t>
  </si>
  <si>
    <t>Private Corporation - Foreign</t>
  </si>
  <si>
    <t>Private Corporation - Indigenous</t>
  </si>
  <si>
    <t>Household</t>
  </si>
  <si>
    <t>Non Profit institution Serving Households (NPISH)</t>
  </si>
  <si>
    <t>Other Comittments</t>
  </si>
  <si>
    <t>(a) Depository Institutions</t>
  </si>
  <si>
    <t>(d) Savings and Loans Companies</t>
  </si>
  <si>
    <t>(f) Other Financial Institutions</t>
  </si>
  <si>
    <t>Coins (CEDIS)</t>
  </si>
  <si>
    <t>Notes (CEDIS)</t>
  </si>
  <si>
    <t>Pieces</t>
  </si>
  <si>
    <t>Rural Bank</t>
  </si>
  <si>
    <t>Savings and Loans Company</t>
  </si>
  <si>
    <t>Mortgage Finance</t>
  </si>
  <si>
    <t>Finance and Leasing Company</t>
  </si>
  <si>
    <t>Leasing Company</t>
  </si>
  <si>
    <t>Universal Banks</t>
  </si>
  <si>
    <t>WBK300TypeOfAccount</t>
  </si>
  <si>
    <t>Other Notes (Where applicable)</t>
  </si>
  <si>
    <t>Other Coins (Where applicable)</t>
  </si>
  <si>
    <t xml:space="preserve">C </t>
  </si>
  <si>
    <t>Shareholder's Funds</t>
  </si>
  <si>
    <t>Microfinance Company (Deposit-Taking)</t>
  </si>
  <si>
    <t>Microfinance Company (Non Deposit-Taking)</t>
  </si>
  <si>
    <t>Total Tier 1 Capital (1.1.1 + 1.1.2 + 1.2.1)</t>
  </si>
  <si>
    <t>Above 365 Days</t>
  </si>
  <si>
    <t>Employment Practices and Workplace Safety</t>
  </si>
  <si>
    <t>Clients, Products and Business Practices</t>
  </si>
  <si>
    <t>Business Disruption and System Failures</t>
  </si>
  <si>
    <t>Execution, Delivery, and Process Management</t>
  </si>
  <si>
    <t>Suitability, Disclosure, and Fiduciary</t>
  </si>
  <si>
    <t>Improper Business or Market Practices</t>
  </si>
  <si>
    <t>Selection, Sponsorship, and Exposure</t>
  </si>
  <si>
    <t>Transaction Capture, Execution, and Maintenance</t>
  </si>
  <si>
    <t>Indicative Interest Rates And Annual Percentage Rate</t>
  </si>
  <si>
    <t>Minimum Impairment Allowance (%)</t>
  </si>
  <si>
    <t>Private and Confidential</t>
  </si>
  <si>
    <t xml:space="preserve"> Financial Returns</t>
  </si>
  <si>
    <t>Date signed:</t>
  </si>
  <si>
    <t>Section A: 
Item Code</t>
  </si>
  <si>
    <t>No.</t>
  </si>
  <si>
    <t xml:space="preserve">Amounts Expressed in GHS </t>
  </si>
  <si>
    <t>Gross (A + B)</t>
  </si>
  <si>
    <t xml:space="preserve">Item Code </t>
  </si>
  <si>
    <t>No. of Accounts</t>
  </si>
  <si>
    <t>Bank Reconciliation Statement</t>
  </si>
  <si>
    <t>Transport, Storage And Communication</t>
  </si>
  <si>
    <t>50% of Residential Mortgage Loans</t>
  </si>
  <si>
    <t>Attestation Form</t>
  </si>
  <si>
    <t xml:space="preserve">Submission </t>
  </si>
  <si>
    <t xml:space="preserve">Date signed: </t>
  </si>
  <si>
    <r>
      <rPr>
        <b/>
        <sz val="9"/>
        <color theme="1" tint="0.249977111117893"/>
        <rFont val="Arial"/>
        <family val="2"/>
      </rPr>
      <t>Less:</t>
    </r>
    <r>
      <rPr>
        <sz val="9"/>
        <color theme="1" tint="0.249977111117893"/>
        <rFont val="Arial"/>
        <family val="2"/>
      </rPr>
      <t xml:space="preserve"> Credit Impairment Allowance</t>
    </r>
  </si>
  <si>
    <t>Capital &amp; Reserves</t>
  </si>
  <si>
    <t>Other Amounts Allowed as Capital</t>
  </si>
  <si>
    <t>Acc No(s):</t>
  </si>
  <si>
    <t>Cash and bank balances</t>
  </si>
  <si>
    <t>Short-term Investments/ Placements/Deposits</t>
  </si>
  <si>
    <t>BOG/Treasury bills</t>
  </si>
  <si>
    <t>Shares and Other Equity investments</t>
  </si>
  <si>
    <t>Loans and advances to customers</t>
  </si>
  <si>
    <t>Govt. and other debt fixed interest securities</t>
  </si>
  <si>
    <t>Assets leased out under finance leases</t>
  </si>
  <si>
    <t>Other (financial) Assets</t>
  </si>
  <si>
    <t>Total Financial Assets (sum of 1.1 to 1.8)</t>
  </si>
  <si>
    <t>Deposits from customers</t>
  </si>
  <si>
    <t>Amounts owed to banks/ Credit Institutions</t>
  </si>
  <si>
    <t>Total Financial Liabilities</t>
  </si>
  <si>
    <t>Net Position of Assets (+) / Liabilities (-)  (Line 1.9 less 2.6) in each maturity band</t>
  </si>
  <si>
    <t>i)</t>
  </si>
  <si>
    <t>ii)</t>
  </si>
  <si>
    <t>iii)</t>
  </si>
  <si>
    <t>v)</t>
  </si>
  <si>
    <t>iv)</t>
  </si>
  <si>
    <t>A.</t>
  </si>
  <si>
    <t>B.</t>
  </si>
  <si>
    <t>Salary Credit</t>
  </si>
  <si>
    <t>Key Financial Position Items &amp; Staff Composition</t>
  </si>
  <si>
    <t>STAFF COMPOSITION</t>
  </si>
  <si>
    <t xml:space="preserve">1) </t>
  </si>
  <si>
    <t>Property, Plant and Equipment</t>
  </si>
  <si>
    <t xml:space="preserve">2) </t>
  </si>
  <si>
    <t xml:space="preserve">3) </t>
  </si>
  <si>
    <t>Interest  Earning Assets or Discount</t>
  </si>
  <si>
    <t xml:space="preserve">4) </t>
  </si>
  <si>
    <t xml:space="preserve">Interest Bearing Liabilities or Discount </t>
  </si>
  <si>
    <t xml:space="preserve">5) </t>
  </si>
  <si>
    <t>1)</t>
  </si>
  <si>
    <t>2)</t>
  </si>
  <si>
    <t xml:space="preserve">Sub-total </t>
  </si>
  <si>
    <t>As At Month End</t>
  </si>
  <si>
    <t>Total Staff</t>
  </si>
  <si>
    <t>Deposits: Types and Ranges</t>
  </si>
  <si>
    <t>Deposits: Types and Customer Category</t>
  </si>
  <si>
    <t>Up to one Month</t>
  </si>
  <si>
    <t>Above 1 Month to 3 Months</t>
  </si>
  <si>
    <t>Above 3 Months to 6 Months</t>
  </si>
  <si>
    <t>Above 6 Months to 1 Year</t>
  </si>
  <si>
    <t>Above 1 Year to 2 Years</t>
  </si>
  <si>
    <t>Above 2 Years</t>
  </si>
  <si>
    <t>Fixed (Time) Deposit:</t>
  </si>
  <si>
    <t>Cash and Bank Balances</t>
  </si>
  <si>
    <t>1. Short-Term Investments</t>
  </si>
  <si>
    <t>Total Short-Term Investments</t>
  </si>
  <si>
    <t>2. Long-Term Investments</t>
  </si>
  <si>
    <t xml:space="preserve">Sub-Total </t>
  </si>
  <si>
    <t>Total Long-Term Investments</t>
  </si>
  <si>
    <t>Total Investments</t>
  </si>
  <si>
    <t>(k) Others</t>
  </si>
  <si>
    <t>2.1 Government - Treasury Bills</t>
  </si>
  <si>
    <t>1.3 Bank of Ghana Bills</t>
  </si>
  <si>
    <t>1.2 Government/Bank of Ghana Securities</t>
  </si>
  <si>
    <t>Sub-Total Gov't/Bank of Ghana Securities</t>
  </si>
  <si>
    <t>2.1 Shares/Other Equities/Investments</t>
  </si>
  <si>
    <t>2.2 Government / Bank of Ghana Bonds &amp; Notes</t>
  </si>
  <si>
    <t>(a) Government Medium-Term Bonds &amp; Notes</t>
  </si>
  <si>
    <t>(b) Government Long-Term Bonds &amp; Notes</t>
  </si>
  <si>
    <t>(c) Bank of Ghana Medium-Term Bonds &amp; Notes</t>
  </si>
  <si>
    <t>(d) Bank of Ghana Long-Term Bonds &amp; Notes</t>
  </si>
  <si>
    <t>Mobile Money Wallet</t>
  </si>
  <si>
    <t>Central Bank Digital Currency (CBDC)</t>
  </si>
  <si>
    <t>Electronic Cash</t>
  </si>
  <si>
    <t>Net Own Funds</t>
  </si>
  <si>
    <t>Goodwill &amp; Intangibles</t>
  </si>
  <si>
    <t>Shareholders' Funds</t>
  </si>
  <si>
    <t>Less:</t>
  </si>
  <si>
    <t xml:space="preserve">                                                                                                                                          Amounts Expressed in GHS</t>
  </si>
  <si>
    <t>3)</t>
  </si>
  <si>
    <t>4)</t>
  </si>
  <si>
    <t>5)</t>
  </si>
  <si>
    <t>6)</t>
  </si>
  <si>
    <t>% To Net Owned Funds</t>
  </si>
  <si>
    <t>Intangible Assets</t>
  </si>
  <si>
    <t>Investments</t>
  </si>
  <si>
    <t>Income Statement</t>
  </si>
  <si>
    <t>Maturity Profile of Financial Assets &amp; Liabilities</t>
  </si>
  <si>
    <t>Name of Director</t>
  </si>
  <si>
    <t>Outstanding Balance (GHS)</t>
  </si>
  <si>
    <t>Name of Employee</t>
  </si>
  <si>
    <t>Name of Person</t>
  </si>
  <si>
    <t>Allowable Security 
(Cash / Near Cash Instruments) (GHS)</t>
  </si>
  <si>
    <t>Required Impairment Allowance (GHS)</t>
  </si>
  <si>
    <t>% To Total Assets</t>
  </si>
  <si>
    <t>Shareholders' Funds And Liabilities</t>
  </si>
  <si>
    <t>(b) Universal Banks</t>
  </si>
  <si>
    <t>(e) Microfinance Institutions</t>
  </si>
  <si>
    <t>Savings Accounts</t>
  </si>
  <si>
    <t>Bank Charges</t>
  </si>
  <si>
    <t>Revaluation Reserves - PPE</t>
  </si>
  <si>
    <t>Unwritten-off Capitalised Expenditure</t>
  </si>
  <si>
    <t>Deffered Tax Asset</t>
  </si>
  <si>
    <t>Other Non-Distributable Reserve</t>
  </si>
  <si>
    <t>7)</t>
  </si>
  <si>
    <t>80% Claims on Banks</t>
  </si>
  <si>
    <t>Impairment Allowance Made (GHS)</t>
  </si>
  <si>
    <t>Adjusted Capital Base (Adjusted Tier 1 + Adjusted Tier 2)</t>
  </si>
  <si>
    <t>Tier 2 Capital (Limited to 100% of Adjusted Tier 1 Capital)</t>
  </si>
  <si>
    <t>Savings and Loans / Finance House</t>
  </si>
  <si>
    <t>Other Placements</t>
  </si>
  <si>
    <t>Groups</t>
  </si>
  <si>
    <t>Audited Income Surplus (Retained Earnings)</t>
  </si>
  <si>
    <t>Current Year Profit or Loss (Year-to-date)</t>
  </si>
  <si>
    <t>Prior Year Unaudited Profit or Loss</t>
  </si>
  <si>
    <t>ANNEXURE B -  INTEREST REVENUE ON INVESTMENTS (DEPOSIT/PLACEMENTS)</t>
  </si>
  <si>
    <t>ANNEXURE C - INTEREST EXPENSE</t>
  </si>
  <si>
    <t>ANNEXURE A - INTEREST INCOME ON LOANS, ADVANCES AND OVERDRAFTS</t>
  </si>
  <si>
    <t>Balances in Current Accounts with Banks/Financial Institutions</t>
  </si>
  <si>
    <t>Balances in Savings Account with Banks/Financial Institutions</t>
  </si>
  <si>
    <t>Money On Call with Banks/Financial Institutions</t>
  </si>
  <si>
    <t>NAME OF BANK/INSTITUTION:</t>
  </si>
  <si>
    <t>Interest Rate (p. a.)</t>
  </si>
  <si>
    <t>Capital Surplus / Deficit</t>
  </si>
  <si>
    <t>Capital Adequacy Requirement (per BoG Regulatory Requirements)</t>
  </si>
  <si>
    <t>RURAL AND COMMUNITY BANKS</t>
  </si>
  <si>
    <t>Adonten Community Bank Limited</t>
  </si>
  <si>
    <t>Afram Rural Bank Limited</t>
  </si>
  <si>
    <t>Ahafo Ano Premier Rural Bank Limited</t>
  </si>
  <si>
    <t>Akim Bosome Rural Bank Limited</t>
  </si>
  <si>
    <t>Akrofuom Rural Bank Limited</t>
  </si>
  <si>
    <t>Akuapem Rural Bank Limited</t>
  </si>
  <si>
    <t>Akumadan Rural Bank Limited</t>
  </si>
  <si>
    <t>Akyem Mansa Rural Bank Limited</t>
  </si>
  <si>
    <t>Amanano Rural Bank Limited</t>
  </si>
  <si>
    <t>Amantin &amp; Kasei Community Bank Limited</t>
  </si>
  <si>
    <t>Amuga Rural Bank Limited</t>
  </si>
  <si>
    <t>Asante Akyem Rural Bank Limited</t>
  </si>
  <si>
    <t>Asawinso Rural Bank Limited</t>
  </si>
  <si>
    <t>Asokore Mampong Rural Bank Limited</t>
  </si>
  <si>
    <t>Asokore Rural Bank Limited</t>
  </si>
  <si>
    <t>Asubonten Rural Bank Limited</t>
  </si>
  <si>
    <t>Asuogyaman Rural Bank Limited</t>
  </si>
  <si>
    <t>Atwima Kwanwoma Rural Bank Limited</t>
  </si>
  <si>
    <t>Atwima Mponua Rural Bank Limited</t>
  </si>
  <si>
    <t>Avenor Rural Bank Limited</t>
  </si>
  <si>
    <t>Bangmarigu Community Bank Limited</t>
  </si>
  <si>
    <t>Bessfa Rural Bank Limited</t>
  </si>
  <si>
    <t>Bomaa  Area Rural Bank Limited</t>
  </si>
  <si>
    <t>Bomosadu Rural Bank Limited</t>
  </si>
  <si>
    <t>Maltaaba Rural Bank Limited</t>
  </si>
  <si>
    <t>Brakwa Breman Rural Bank Limited</t>
  </si>
  <si>
    <t>Buuwulonso Last Stop Rural Bank Limited</t>
  </si>
  <si>
    <t>Denkyiriman Rural Bank Limited</t>
  </si>
  <si>
    <t>Drobo Community Bank Limited</t>
  </si>
  <si>
    <t>Ejuraman Rural Bank Limited</t>
  </si>
  <si>
    <t>Enyan Denkyira Rural Bank Limited</t>
  </si>
  <si>
    <t>Gomoa Community Bank Limited</t>
  </si>
  <si>
    <t>Kakum Rural Bank Limited</t>
  </si>
  <si>
    <t>La Community Bank Limited</t>
  </si>
  <si>
    <t>Nafana Rural Bank Limited</t>
  </si>
  <si>
    <t>Nkoranza Kwabre Rural Bank Limited</t>
  </si>
  <si>
    <t>North Birim Rural Bank Limited</t>
  </si>
  <si>
    <t>Odotobri Rural Bank Limited</t>
  </si>
  <si>
    <t>Odupongkpehe Rural Bank Limited</t>
  </si>
  <si>
    <t>Odwen Anoma Rural Bank Limited</t>
  </si>
  <si>
    <t>Offinso Rural Bank Limited</t>
  </si>
  <si>
    <t>Sefwiman Rural Bank Limited</t>
  </si>
  <si>
    <t>Sekyedumase Rural Bank Limited</t>
  </si>
  <si>
    <t>Sonzele Rural Bank Limited</t>
  </si>
  <si>
    <t>South Akim Rural Bank Limited</t>
  </si>
  <si>
    <t>South Birim Rural Bank Limited</t>
  </si>
  <si>
    <t>Tepaman Rural Bank Limited</t>
  </si>
  <si>
    <t>Tisungtaaba Community Bank Limited</t>
  </si>
  <si>
    <t>Toende Rural Bank Limited</t>
  </si>
  <si>
    <t>Twifo Rural Bank Limited</t>
  </si>
  <si>
    <t>Union Rural Bank Limited</t>
  </si>
  <si>
    <t>Unity Rural Bank Limited</t>
  </si>
  <si>
    <t>Effiduase Rural Bank Limited</t>
  </si>
  <si>
    <t>Subin Akwaboso Rural Bank Limited</t>
  </si>
  <si>
    <t>Kwabre Area Rural Bank Limited</t>
  </si>
  <si>
    <t>MFI</t>
  </si>
  <si>
    <t xml:space="preserve">3As Microfinance Limited </t>
  </si>
  <si>
    <t>Fido Micro Credit Limited</t>
  </si>
  <si>
    <t>Jackfaus Microfinance Limited</t>
  </si>
  <si>
    <t xml:space="preserve">Jita Credit Partners Microfinance Limited </t>
  </si>
  <si>
    <t xml:space="preserve">Prime Invest Microfinance Limited </t>
  </si>
  <si>
    <t>BI Microfinance Limited</t>
  </si>
  <si>
    <t>BJ Capital Microfinance Limited</t>
  </si>
  <si>
    <t>Card FNGO</t>
  </si>
  <si>
    <t>Cedi Foundation FNGO</t>
  </si>
  <si>
    <t>Daasgift Quality Foundation FNGO</t>
  </si>
  <si>
    <t>DCI Microfinance Limited</t>
  </si>
  <si>
    <t>EV Microfinance Limited</t>
  </si>
  <si>
    <t>HM Plus Microfinance Limited</t>
  </si>
  <si>
    <t>Imperial Trust FNGO</t>
  </si>
  <si>
    <t>Maata-N-Tudu FNGO</t>
  </si>
  <si>
    <t>NDL Money Lending Limited</t>
  </si>
  <si>
    <t>MGI Microfinance Limited</t>
  </si>
  <si>
    <t>MHT Money Lending Limited</t>
  </si>
  <si>
    <t>PWF Capital Money Lending Limited</t>
  </si>
  <si>
    <t>Salt to Ghana FNGO</t>
  </si>
  <si>
    <t>Sun Shade Foundation FNGO</t>
  </si>
  <si>
    <t>Universal Capital FNGO</t>
  </si>
  <si>
    <t>UDF Microfinance Limited</t>
  </si>
  <si>
    <t>Bevaud Support Foundation FNGO</t>
  </si>
  <si>
    <t>APA Microfinance Limited</t>
  </si>
  <si>
    <t>CAGL Microfinance Services Limited</t>
  </si>
  <si>
    <t>Asrud FNGO</t>
  </si>
  <si>
    <t>DL Money Lending Limited</t>
  </si>
  <si>
    <t>F. O. D Money Lending Services Limited</t>
  </si>
  <si>
    <t>FWF Microfinance Limited</t>
  </si>
  <si>
    <t>GAP Microfinance Limited</t>
  </si>
  <si>
    <t>Heritage and Legacy Money Lending Company Limited</t>
  </si>
  <si>
    <t>Initiative Development Ghana FNGO</t>
  </si>
  <si>
    <t>JL Brisk Microfinance Limited</t>
  </si>
  <si>
    <t>KDA Money Lending Services Limited</t>
  </si>
  <si>
    <t>Manna Projects - FNGO</t>
  </si>
  <si>
    <t>Multi-Value Money Lending Limited</t>
  </si>
  <si>
    <t>Schedule of PPE</t>
  </si>
  <si>
    <t>Computers</t>
  </si>
  <si>
    <t>Motor Vehicles</t>
  </si>
  <si>
    <t>Work-in-Progress</t>
  </si>
  <si>
    <t>Right-of-Use Asset</t>
  </si>
  <si>
    <t>Less: Accumulated Depreciation</t>
  </si>
  <si>
    <t>Property, Plant and Equipment (PPE)</t>
  </si>
  <si>
    <t>Total (Net)</t>
  </si>
  <si>
    <t>Total (Gross)</t>
  </si>
  <si>
    <t>Other Deposits</t>
  </si>
  <si>
    <t>Security Value in Cash and Cash Equivalents (GHS)</t>
  </si>
  <si>
    <t>Security Type (Cash and Cash Equivalent)</t>
  </si>
  <si>
    <t>Customer</t>
  </si>
  <si>
    <t>Type of Facility</t>
  </si>
  <si>
    <t>Purpose Of Facility</t>
  </si>
  <si>
    <t>Drawn-Down</t>
  </si>
  <si>
    <t>Undrawn Facility</t>
  </si>
  <si>
    <t>Total Exposure</t>
  </si>
  <si>
    <t>Drawn-Down (Total)</t>
  </si>
  <si>
    <t>Undrawn Facilities (Total)</t>
  </si>
  <si>
    <t>TOTAL EXPOSURE</t>
  </si>
  <si>
    <t>Total of Top 50 Exposures</t>
  </si>
  <si>
    <t>Total of Top 20 Exposures</t>
  </si>
  <si>
    <t>80% of Cheques drawn on other banks</t>
  </si>
  <si>
    <t>PENCO Society Name</t>
  </si>
  <si>
    <t>PENCO Society's Code</t>
  </si>
  <si>
    <t>Scheme Manager/Reporting Officer - Name:</t>
  </si>
  <si>
    <t>Supervisory Committee Chairman/Member - Name:</t>
  </si>
  <si>
    <t>PENCO Apex Support Team:</t>
  </si>
  <si>
    <t>Email:</t>
  </si>
  <si>
    <t>Phone:</t>
  </si>
  <si>
    <t>Top 50 Exposures</t>
  </si>
  <si>
    <t>Land and Buildings</t>
  </si>
  <si>
    <t>Revaluation Reserve - Property (Approved by PENCO Apex)</t>
  </si>
  <si>
    <t>Other Reserves</t>
  </si>
  <si>
    <t>Cash on Hand (PAR107)</t>
  </si>
  <si>
    <t>Balances with PENCO Apex</t>
  </si>
  <si>
    <t>Short-term Investments (PAR102)</t>
  </si>
  <si>
    <t>(h) PENCO Apex</t>
  </si>
  <si>
    <t>Long-term Investments (Net) (PAR102)</t>
  </si>
  <si>
    <t>Loans and Advances (net) (PAR103)</t>
  </si>
  <si>
    <t>Other Assets (PAR104)</t>
  </si>
  <si>
    <t>Reserves (PAR105)</t>
  </si>
  <si>
    <t>Borrowings - Domestic (PAR108)</t>
  </si>
  <si>
    <t>Other Liabilities (PAR104)</t>
  </si>
  <si>
    <t>PENCO Sister Societies</t>
  </si>
  <si>
    <t>(g) Sister PENCO Societies</t>
  </si>
  <si>
    <t>PENCO Apex</t>
  </si>
  <si>
    <t>1.1 Placements/Fixed Deposits</t>
  </si>
  <si>
    <t>Note PAR102A</t>
  </si>
  <si>
    <t>Balances with PENCO Apex (PAR102)</t>
  </si>
  <si>
    <t>5% Central Facility Fund with PENCO Apex</t>
  </si>
  <si>
    <t>25% Statutory Reserve Fund with PENCO Apex</t>
  </si>
  <si>
    <t>Agric/Farming</t>
  </si>
  <si>
    <t>Staff</t>
  </si>
  <si>
    <t xml:space="preserve">           Interest in suspense</t>
  </si>
  <si>
    <t>Disbursed During the Month</t>
  </si>
  <si>
    <t>C. TERMS</t>
  </si>
  <si>
    <t>Medium-term (Over 1-2 years)</t>
  </si>
  <si>
    <t>Long-term (Over 2 years)</t>
  </si>
  <si>
    <t>Loans disbursed and Outstanding</t>
  </si>
  <si>
    <t>Cumulative disbursement for the year</t>
  </si>
  <si>
    <t>Accrued Interest On Treasury Bills/Bonds</t>
  </si>
  <si>
    <t>Accrued Interest on Call/Fixed Deposit</t>
  </si>
  <si>
    <t>Stationery Stock</t>
  </si>
  <si>
    <t>Sundry Debtors</t>
  </si>
  <si>
    <t>Furniture, Fixtures and Fittings</t>
  </si>
  <si>
    <t>Office Equipment</t>
  </si>
  <si>
    <t>Generator Set</t>
  </si>
  <si>
    <t>Property, Plant and Equipment (net) (PAR109)</t>
  </si>
  <si>
    <t>Institutional Capital/Banking Reserves</t>
  </si>
  <si>
    <t>Deposits (PAR106)</t>
  </si>
  <si>
    <t>Audit Fees payable</t>
  </si>
  <si>
    <t>PAYE Contribution Payable</t>
  </si>
  <si>
    <t>End of Service Fund Payable</t>
  </si>
  <si>
    <t>Loan Insurance Fund</t>
  </si>
  <si>
    <t>Defferred Income</t>
  </si>
  <si>
    <t>Interest Income on Loans and Advances (Annexure A)</t>
  </si>
  <si>
    <t xml:space="preserve">Connected Lending of Long- term Nature </t>
  </si>
  <si>
    <t>Claims on PENCO Apex</t>
  </si>
  <si>
    <t>INDEX</t>
  </si>
  <si>
    <t>Deposits</t>
  </si>
  <si>
    <t>PAX 101</t>
  </si>
  <si>
    <t>PAX 102</t>
  </si>
  <si>
    <t>PAX 103</t>
  </si>
  <si>
    <t>PAX 104</t>
  </si>
  <si>
    <t>PAX 105</t>
  </si>
  <si>
    <t>PAX 106</t>
  </si>
  <si>
    <t>PAX 107</t>
  </si>
  <si>
    <t>PAX 108</t>
  </si>
  <si>
    <t>PAX 109</t>
  </si>
  <si>
    <t>PAX 100</t>
  </si>
  <si>
    <t>PAX100</t>
  </si>
  <si>
    <t>PAX101</t>
  </si>
  <si>
    <t>PAX103</t>
  </si>
  <si>
    <t>PAX104</t>
  </si>
  <si>
    <t>PAX105</t>
  </si>
  <si>
    <t>PAX106</t>
  </si>
  <si>
    <t>PAX107</t>
  </si>
  <si>
    <t>PAX108</t>
  </si>
  <si>
    <t>PAX109</t>
  </si>
  <si>
    <t>Terms Credits from Financial Institutions</t>
  </si>
  <si>
    <t>Credits from PENCO Apex</t>
  </si>
  <si>
    <t>Credits from Other PENCO Societies</t>
  </si>
  <si>
    <t>We certify that all the figures disclosed in these forms present a true and fair view of the Society's position as at the above reporting date.  We undertake that should there be further material facts affecting the Society's affairs which, in our judgment, should be disclosed, we will promptly notify PENCO Apex.</t>
  </si>
  <si>
    <t>Balances with PENCO Apex; and Investments</t>
  </si>
  <si>
    <t>PAX 180</t>
  </si>
  <si>
    <t>PAX170</t>
  </si>
  <si>
    <t>PAX160</t>
  </si>
  <si>
    <t>PAX150</t>
  </si>
  <si>
    <t>PAX140</t>
  </si>
  <si>
    <t>PAX130</t>
  </si>
  <si>
    <t>PAX120</t>
  </si>
  <si>
    <t>PAX110</t>
  </si>
  <si>
    <t>PAX 110</t>
  </si>
  <si>
    <t>PAX 120</t>
  </si>
  <si>
    <t>PAX 130</t>
  </si>
  <si>
    <t>PAX 140</t>
  </si>
  <si>
    <t>PAX 150</t>
  </si>
  <si>
    <t>PAX 160</t>
  </si>
  <si>
    <t>PAX 170</t>
  </si>
  <si>
    <t>Business loans</t>
  </si>
  <si>
    <t>Rent loan</t>
  </si>
  <si>
    <t>Education</t>
  </si>
  <si>
    <t>Per type of loan</t>
  </si>
  <si>
    <t>Interest income from 25% Reserves and 5% CFF with PENCO Apex</t>
  </si>
  <si>
    <t>DIvidend Income</t>
  </si>
  <si>
    <t>Susu Deposits</t>
  </si>
  <si>
    <t>Kiddy Deposits</t>
  </si>
  <si>
    <t>Commission and fees (Annexure D)</t>
  </si>
  <si>
    <t>ANNEXURE D - COMMISSION AND FEES</t>
  </si>
  <si>
    <t>ANNEXURE E - OTHER OPERATING INCOME</t>
  </si>
  <si>
    <t>ANNEXURE I - NON OPERATING INCOME / NON OPERATING EXPENSE</t>
  </si>
  <si>
    <t>Other Operating Income (Annexure E)</t>
  </si>
  <si>
    <t>Administrative Expenses (Annexure G)</t>
  </si>
  <si>
    <t>Processing Fees - Loans</t>
  </si>
  <si>
    <t>Commission on Closed Account</t>
  </si>
  <si>
    <t>Commission - Mobile Money</t>
  </si>
  <si>
    <t>Loan Monitoring Fees</t>
  </si>
  <si>
    <t>Commission - SMS Charges</t>
  </si>
  <si>
    <t>Entrance/Registration Fees</t>
  </si>
  <si>
    <t>Recovery of bad debts written off</t>
  </si>
  <si>
    <t>Gains/(loss) on disposal of PPE</t>
  </si>
  <si>
    <t>Proceeds from sale of stationery &amp; value books</t>
  </si>
  <si>
    <t>Commission on withdrawals</t>
  </si>
  <si>
    <t>ANNEXURE F - STAFF COST</t>
  </si>
  <si>
    <t>Depreciation Expense</t>
  </si>
  <si>
    <t>Staff Cost (Annexure F)</t>
  </si>
  <si>
    <t>Salaries and Wages</t>
  </si>
  <si>
    <t>Social Security Contributions</t>
  </si>
  <si>
    <t>Provident Fund Contribution Employer</t>
  </si>
  <si>
    <t>Staff Training - Local</t>
  </si>
  <si>
    <t>Staff Allowances</t>
  </si>
  <si>
    <t>Responsibility Allowance</t>
  </si>
  <si>
    <t>Staff Uniform/Clothing</t>
  </si>
  <si>
    <t>Performance Bonus</t>
  </si>
  <si>
    <t>Funeral Expenses</t>
  </si>
  <si>
    <t>ANNEXURE  G -  ADMINISTRATIVE EXPENSES</t>
  </si>
  <si>
    <t>Audit Fees and Expenses</t>
  </si>
  <si>
    <t>Board Expenses</t>
  </si>
  <si>
    <t>Security expenses</t>
  </si>
  <si>
    <t>Computer Consumables</t>
  </si>
  <si>
    <t>Consultancy and Professional Fees</t>
  </si>
  <si>
    <t>Marketing,Advertising and Promotion</t>
  </si>
  <si>
    <t>Motor Vehicles - Fuel and Lubricants</t>
  </si>
  <si>
    <t>Motor Vehicles - Repairs and Maintenance</t>
  </si>
  <si>
    <t>Meeting and Office Expenses</t>
  </si>
  <si>
    <t>Subscription and Dues - Association</t>
  </si>
  <si>
    <t>Subscription/Maintenance - Software</t>
  </si>
  <si>
    <t>Transport and Travelling - Local</t>
  </si>
  <si>
    <t>Fuel</t>
  </si>
  <si>
    <t>Committees Expenses</t>
  </si>
  <si>
    <t>AGM Expenses</t>
  </si>
  <si>
    <t>Donations</t>
  </si>
  <si>
    <t>Seminar Expenses</t>
  </si>
  <si>
    <t>Legal and professional fees</t>
  </si>
  <si>
    <t>Loan Monitoring Expense</t>
  </si>
  <si>
    <t>End of Service Fund Expense</t>
  </si>
  <si>
    <t>Others (Provide details below)</t>
  </si>
  <si>
    <t>Cash Shortages written off</t>
  </si>
  <si>
    <t>Telephone, Cables and Postage</t>
  </si>
  <si>
    <t>Other Bad debts written off (Non-loan)</t>
  </si>
  <si>
    <t>Occupancy Cost (Annexure H)</t>
  </si>
  <si>
    <t>ANNEXURE H - OCCUPANCY COST</t>
  </si>
  <si>
    <t>Savings Deposit Mobilization commission</t>
  </si>
  <si>
    <t>Other Occupancy Cost (provide below):</t>
  </si>
  <si>
    <t>Cleaning &amp; sanitation</t>
  </si>
  <si>
    <t>Fuel - generator</t>
  </si>
  <si>
    <t>Rent expense</t>
  </si>
  <si>
    <t>Maintenance- Office-Premises</t>
  </si>
  <si>
    <t>Maintenance - Office - Plant and Equipment</t>
  </si>
  <si>
    <t>Maintenance - Office - Computer Systems</t>
  </si>
  <si>
    <t>Maintenance - Office-Furniture,Fixtures and Fittings</t>
  </si>
  <si>
    <t>Maintenance- Office - Generator Set and Other Utility Instal</t>
  </si>
  <si>
    <t>Utilities - Office - Conservancy</t>
  </si>
  <si>
    <t>Utilities - Office - Electricity</t>
  </si>
  <si>
    <t>Utilities - Office - Water</t>
  </si>
  <si>
    <t>Non-operating Income/Loss (Annexure I)</t>
  </si>
  <si>
    <t>Salary Loans</t>
  </si>
  <si>
    <t>SECTOR</t>
  </si>
  <si>
    <t>No. of Customers</t>
  </si>
  <si>
    <t>Sectorial Distribution of Loans and Advances - Outstanding Gross Principal Balances</t>
  </si>
  <si>
    <t>Others (Groups, Enterprises etc)</t>
  </si>
  <si>
    <t>Cumulative Position / Outstanding Loan Balance As At Reporting Date</t>
  </si>
  <si>
    <t>Up to 1000</t>
  </si>
  <si>
    <t>1,001 - 2,000</t>
  </si>
  <si>
    <t>2,001 - 5,000</t>
  </si>
  <si>
    <t>5,001 - 10,000</t>
  </si>
  <si>
    <t>10,001 - 20,000</t>
  </si>
  <si>
    <t>20,001 - 50,000</t>
  </si>
  <si>
    <t>50,001 - 100,000</t>
  </si>
  <si>
    <t>Other Loans/Advances (Provide details)</t>
  </si>
  <si>
    <t>Other Deposits (Provide details below)</t>
  </si>
  <si>
    <t>Amount in GHS</t>
  </si>
  <si>
    <t>Number of Customers</t>
  </si>
  <si>
    <t>Up to GHS1,000</t>
  </si>
  <si>
    <t xml:space="preserve">From GHS1,001 to GHS2,000	</t>
  </si>
  <si>
    <t xml:space="preserve">From GHS2,001 to GHS5,000	</t>
  </si>
  <si>
    <t xml:space="preserve">From GHS5,001 to GHS10,000	</t>
  </si>
  <si>
    <t xml:space="preserve">From GHS10,001 to GHS20,000	</t>
  </si>
  <si>
    <t xml:space="preserve">From GHS20,001 to GHS50,000	</t>
  </si>
  <si>
    <t xml:space="preserve">From GHS50,001 to GHS100,000	</t>
  </si>
  <si>
    <t>Exceeding GHS100,000</t>
  </si>
  <si>
    <t>Number</t>
  </si>
  <si>
    <t>Risk Classification</t>
  </si>
  <si>
    <t>Provision for Made</t>
  </si>
  <si>
    <t>BRANCHES/OTHER BUSINESS CENTRES</t>
  </si>
  <si>
    <t>Scheme Manager</t>
  </si>
  <si>
    <t>Accountant</t>
  </si>
  <si>
    <t>Back Officers</t>
  </si>
  <si>
    <t>Tellers</t>
  </si>
  <si>
    <t>Susu Collectors</t>
  </si>
  <si>
    <t>Coordinators/Sales Agents</t>
  </si>
  <si>
    <t>Managers</t>
  </si>
  <si>
    <t>Credit officers</t>
  </si>
  <si>
    <t>IT</t>
  </si>
  <si>
    <t xml:space="preserve">Paid up Capital (Equity Shares) (PAX100) </t>
  </si>
  <si>
    <t>Disclosed Reserves  (PAX105)</t>
  </si>
  <si>
    <t>Non Cumulative Irredeemable Preference Shares (PAX100)</t>
  </si>
  <si>
    <t>Investments in the capital of Other Societies &amp; Financial Institutions</t>
  </si>
  <si>
    <t>Revaluation Reserves - Property (Limited to 50%) - PAX105</t>
  </si>
  <si>
    <t>Cash on Hand - PAX100</t>
  </si>
  <si>
    <t>Government of Ghana Treasury Bills, Bonds and Stocks - PAX102</t>
  </si>
  <si>
    <t>Bank of Ghana Treasury Bills, Bonds and Stocks - PAX102</t>
  </si>
  <si>
    <t xml:space="preserve">Investments in the Capital of Societies &amp; Fin Institutions </t>
  </si>
  <si>
    <t>Add: 100% of 3yrs Average Annual Gross Income - PAX105</t>
  </si>
  <si>
    <t>Amounts owed to the PENCO APEX</t>
  </si>
  <si>
    <t>Amounts owed to PENCO Societies</t>
  </si>
  <si>
    <t>CREDIT TO PERSONS CONNECTED TO DIRECTORS/EMPLOYEES</t>
  </si>
  <si>
    <t>Name of Persons Connected to Directors /Employees</t>
  </si>
  <si>
    <t>LOANS EXCEEDING 10% OF NET OWNED FUND (UNSECURED)</t>
  </si>
  <si>
    <t>LOANS EXCEEDING 25% OF NET OWNED FUND (SECURED)</t>
  </si>
  <si>
    <t>151 Days and Less than 180 Days</t>
  </si>
  <si>
    <t>181 Days and Less than 360 Days</t>
  </si>
  <si>
    <t>360 Days and Above</t>
  </si>
  <si>
    <t>Aging Analysis of Loans and Advances</t>
  </si>
  <si>
    <t xml:space="preserve">Protection </t>
  </si>
  <si>
    <t>Loan Loss Rate</t>
  </si>
  <si>
    <t>Risk Coverage (LLP/PAR&gt;30)</t>
  </si>
  <si>
    <t>Risk Coverage (LLP/PAR&gt;90)</t>
  </si>
  <si>
    <t>Effective Financial Structure</t>
  </si>
  <si>
    <t>Loans/Total Assets</t>
  </si>
  <si>
    <t>Liquid Assets (Instruments)/Total Assets</t>
  </si>
  <si>
    <t>Financial Investments / Total Assets</t>
  </si>
  <si>
    <t>Deposits/Total Assets</t>
  </si>
  <si>
    <t>External Credit (Borrowings) / Total Assets</t>
  </si>
  <si>
    <t>Shares/Total Assets</t>
  </si>
  <si>
    <t>Institutional Capital/Total assets</t>
  </si>
  <si>
    <t>Asset quality</t>
  </si>
  <si>
    <t>Rates of returns and costs</t>
  </si>
  <si>
    <t>Return on Loans/Average Loans</t>
  </si>
  <si>
    <t>Return on Liquidity/Average Liquid Instruments</t>
  </si>
  <si>
    <t>Return of Financial Investments/Average Financial Investments</t>
  </si>
  <si>
    <t>Cost of Deposits/Average Deposits</t>
  </si>
  <si>
    <t>Cost of External Credit /Average External Credit</t>
  </si>
  <si>
    <t>Gross Margin/Average Assets</t>
  </si>
  <si>
    <t>Operating and Administrative Expenses/Average Assets</t>
  </si>
  <si>
    <t>Provisions for Losses/Average Assets</t>
  </si>
  <si>
    <t>Net Income/Average Assets</t>
  </si>
  <si>
    <t>Liquidity</t>
  </si>
  <si>
    <t>Liquid Assets (Instruments)/Deposits</t>
  </si>
  <si>
    <t>Liquidity Reserves/Deposits</t>
  </si>
  <si>
    <t>Cash and Non-earning Liquidity/Total Assets</t>
  </si>
  <si>
    <t>Cash &amp; bank balances</t>
  </si>
  <si>
    <t>Financial Investments</t>
  </si>
  <si>
    <t>Loans</t>
  </si>
  <si>
    <t>Deposits (Savings)</t>
  </si>
  <si>
    <t>Deposits (Fixed)</t>
  </si>
  <si>
    <t>Total Deposits</t>
  </si>
  <si>
    <t>External Credit (Borrowings)</t>
  </si>
  <si>
    <t>Institutional Capital</t>
  </si>
  <si>
    <t>Members</t>
  </si>
  <si>
    <t>Non-Productive (Non-Earning) Assets / Total Assets (%)</t>
  </si>
  <si>
    <t>Earning Assets to total assets</t>
  </si>
  <si>
    <t>Earning Assets to Customer Deposits</t>
  </si>
  <si>
    <t>Gross Loan Portfolio to Customer Deposits</t>
  </si>
  <si>
    <t>Capital Adequacy Ratio</t>
  </si>
  <si>
    <t>PAR&gt;30 days</t>
  </si>
  <si>
    <t>PAR&gt;90 days (Non performing Loans ratio)</t>
  </si>
  <si>
    <t>Operational Statistics/Data</t>
  </si>
  <si>
    <t>Amount of Loans disbursed (GH¢)</t>
  </si>
  <si>
    <t>Average Savings Balance</t>
  </si>
  <si>
    <t>Number of Shareholders</t>
  </si>
  <si>
    <t>Number of Savings Deposit Accounts</t>
  </si>
  <si>
    <t>Number of Staff – permanent</t>
  </si>
  <si>
    <t>Number of Outlets/Districts</t>
  </si>
  <si>
    <t>Single largest borrower to total assets</t>
  </si>
  <si>
    <t>Single largest borrower to total deposits</t>
  </si>
  <si>
    <t>Mandatory Reserve Fund to Total assets</t>
  </si>
  <si>
    <t>Other Indicators</t>
  </si>
  <si>
    <t>Number of Loans Disbursed within the Period</t>
  </si>
  <si>
    <t>Calculation of Operational Risk Factor/GHS</t>
  </si>
  <si>
    <t>100%  of 3 years Average Annual Gross Income</t>
  </si>
  <si>
    <t>Interest Income</t>
  </si>
  <si>
    <t>Interest expense</t>
  </si>
  <si>
    <t>Net Interest Income</t>
  </si>
  <si>
    <t>Commission and fees</t>
  </si>
  <si>
    <t>Other operating Income</t>
  </si>
  <si>
    <t>Charge for bad and doubtful debts</t>
  </si>
  <si>
    <t>Total Gross Income</t>
  </si>
  <si>
    <t>3 Years Average Gross Income</t>
  </si>
  <si>
    <r>
      <t xml:space="preserve">Schedule </t>
    </r>
    <r>
      <rPr>
        <b/>
        <sz val="11"/>
        <color rgb="FF7030A0"/>
        <rFont val="Arial"/>
        <family val="2"/>
      </rPr>
      <t>O</t>
    </r>
    <r>
      <rPr>
        <b/>
        <sz val="11"/>
        <rFont val="Arial"/>
        <family val="2"/>
      </rPr>
      <t>n 3 Years Average Annual Gross Income</t>
    </r>
  </si>
  <si>
    <t>Profitability Ratios</t>
  </si>
  <si>
    <t xml:space="preserve"> Net Interest Margin (Net int. income/Interest Income)</t>
  </si>
  <si>
    <t xml:space="preserve"> Total Expense to Gross Income</t>
  </si>
  <si>
    <t xml:space="preserve"> Interest Income to Gross income</t>
  </si>
  <si>
    <t xml:space="preserve"> Interest &amp; fee Income from Loans to Gross income</t>
  </si>
  <si>
    <t xml:space="preserve"> Interest from Investments to Gross income</t>
  </si>
  <si>
    <t xml:space="preserve"> Operating Expense to Gross Income</t>
  </si>
  <si>
    <t xml:space="preserve"> Staff Cost to Operating Expense</t>
  </si>
  <si>
    <t>Balance Sheet Data (GH¢)</t>
  </si>
  <si>
    <t>Total Liquid Investments (Earning Assets)</t>
  </si>
  <si>
    <t>Gross Loan Portfolio (Earning Assets)</t>
  </si>
  <si>
    <t>Allowance for Impairment on Loans</t>
  </si>
  <si>
    <t>Net Loan Portfolio</t>
  </si>
  <si>
    <t>Customer Savings Deposits</t>
  </si>
  <si>
    <t>Customer Fixed/Term Deposits</t>
  </si>
  <si>
    <t>Stated Capital</t>
  </si>
  <si>
    <t>Shareholders’ Equity</t>
  </si>
  <si>
    <t>Income Statement (GH¢)</t>
  </si>
  <si>
    <t>Total income (Gross)</t>
  </si>
  <si>
    <t>Total expenses</t>
  </si>
  <si>
    <t>Net Profit</t>
  </si>
  <si>
    <t>Total Liquid assets (Cash and bank bals, PENCO Apex and ST Investments)</t>
  </si>
  <si>
    <t>Total Earning Assets (Call deposits. Investments &amp; Net Loans)</t>
  </si>
  <si>
    <t>PAR&gt;Zero days (All Loans in arrears)</t>
  </si>
  <si>
    <t>Delinquency/Total Loans</t>
  </si>
  <si>
    <t>NPL Ratio</t>
  </si>
  <si>
    <t>Average Gross Loans</t>
  </si>
  <si>
    <t>Average Liquid Instruments</t>
  </si>
  <si>
    <t>Average Deposits</t>
  </si>
  <si>
    <t>Average External Credit</t>
  </si>
  <si>
    <t>Average Assets</t>
  </si>
  <si>
    <t>Averages (January to Current month)</t>
  </si>
  <si>
    <t>Average Financial Investments</t>
  </si>
  <si>
    <t>Full Year - Previous Yr</t>
  </si>
  <si>
    <t>YTD - Current Year</t>
  </si>
  <si>
    <t xml:space="preserve"> Net Interest Margin (Net int. income/Avg. Total Assets)</t>
  </si>
  <si>
    <t xml:space="preserve"> Fee and others operating Income to Gross Income</t>
  </si>
  <si>
    <t xml:space="preserve"> Staff Cost to Gross Income</t>
  </si>
  <si>
    <t xml:space="preserve"> Staff Cost to Total Expenses</t>
  </si>
  <si>
    <t xml:space="preserve"> Return on Average Equity (Annualised)</t>
  </si>
  <si>
    <t xml:space="preserve"> Return on Average Total Assets (Annualised)</t>
  </si>
  <si>
    <t>Average Shareholders'equity</t>
  </si>
  <si>
    <t>Average Shares/Paid up capital</t>
  </si>
  <si>
    <t>Single largest shareholder to Total Paid up Capital</t>
  </si>
  <si>
    <t>Number of Staff – Commission/Contract</t>
  </si>
  <si>
    <t>Single largest borrower to total Loans outstanding</t>
  </si>
  <si>
    <t>Shares/Stated capital</t>
  </si>
  <si>
    <t>Signs of growth (Growth Amount - Jan 1 to date)</t>
  </si>
  <si>
    <t>PAX 190</t>
  </si>
  <si>
    <t>Top 50 Deposits</t>
  </si>
  <si>
    <t>Single largest depositor to total deposits</t>
  </si>
  <si>
    <t>Total of Top 20 Deposits</t>
  </si>
  <si>
    <t>Total of Top 50 Deposits</t>
  </si>
  <si>
    <t>Type of Deposits</t>
  </si>
  <si>
    <t>Branch/Outlet</t>
  </si>
  <si>
    <t>% to total Deposits</t>
  </si>
  <si>
    <t>Total of Deposits</t>
  </si>
  <si>
    <t>Others (List the details below)</t>
  </si>
  <si>
    <t>Summary of the State of the Society Using PEARLS AND OTHER INDICATORS</t>
  </si>
  <si>
    <t>PEARLS INDICATORS</t>
  </si>
  <si>
    <t xml:space="preserve">Section 23 (IV) &amp; (V) of the Apex Bye-laws and Section 30 of the Cooperative Societies Act, 1968 (NLCD 252) </t>
  </si>
  <si>
    <t xml:space="preserve">Section 23 (IV)V&amp; (v) of the Apex Bye-laws and Section 30 of the Cooperative Societies Act, 1968 (NLCD 252) </t>
  </si>
  <si>
    <t>Penco Apex Account</t>
  </si>
  <si>
    <t>MARTEY ISAAC</t>
  </si>
  <si>
    <t>AHAFO COMMUNITY BANK PLC</t>
  </si>
  <si>
    <t>GCB PLC</t>
  </si>
  <si>
    <t>adb plc</t>
  </si>
  <si>
    <t>RENT PREPAID</t>
  </si>
  <si>
    <t xml:space="preserve"> REPAIRS AND MAINTENANCE RECEIVABLES</t>
  </si>
  <si>
    <t>SMS CHARGE RECEIVABLES</t>
  </si>
  <si>
    <t>ENTRANCE FEES RECEIVABLES</t>
  </si>
  <si>
    <t>MAINTENANCE FEES RECEIVABLES</t>
  </si>
  <si>
    <t>PENSION TIER 1 PAYABLE</t>
  </si>
  <si>
    <t>PENSION TIER 2  PAYABLE</t>
  </si>
  <si>
    <t>GOLDEN POT INTEREST PAYABLES</t>
  </si>
  <si>
    <t>MIGRATION SUSPENSE</t>
  </si>
  <si>
    <t>SUSPENDED MAINTENANCE FEES</t>
  </si>
  <si>
    <t>SUSPENDED SMS FEES</t>
  </si>
  <si>
    <t>SUSPENDED CHEQUE BOOKS CHARGE</t>
  </si>
  <si>
    <t>SUSPENDED ACRUED INTEREST ON INVESTMENT</t>
  </si>
  <si>
    <t>ENRANCE FEE SUSPENDED</t>
  </si>
  <si>
    <t>EMMANUEL BAAH</t>
  </si>
  <si>
    <t>EDWARD OHENE AMANKWAH</t>
  </si>
  <si>
    <t>GIDEON BAAH</t>
  </si>
  <si>
    <t>AMEYAA AUGUSTINA</t>
  </si>
  <si>
    <t>ISAAC TEI MENSAH</t>
  </si>
  <si>
    <t>PHILIP KWASI TAWIAH</t>
  </si>
  <si>
    <t>COMFORT ASIAMAH YEBOAH</t>
  </si>
  <si>
    <t>ESSIEN EDWARD EMMANUEL FRANCIS</t>
  </si>
  <si>
    <t>MARY ELI</t>
  </si>
  <si>
    <t>MARTINA ALI</t>
  </si>
  <si>
    <t>SAMPSON ATIALEVI</t>
  </si>
  <si>
    <t xml:space="preserve">  DUFIE ABIGAIL</t>
  </si>
  <si>
    <t>ALBERTHA AMOAH</t>
  </si>
  <si>
    <t>GETRUDE ESSIEN</t>
  </si>
  <si>
    <t>ABIGAIL OWUSUAA</t>
  </si>
  <si>
    <t>POKUAA ERNESTINA</t>
  </si>
  <si>
    <t>OKRA RICHARD</t>
  </si>
  <si>
    <t>AMINA SEIDU</t>
  </si>
  <si>
    <t>00/00/2000</t>
  </si>
  <si>
    <t>10/00/2000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</si>
</sst>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 #,##0.00_-;\-* #,##0.00_-;_-* &quot;-&quot;??_-;_-@_-"/>
    <numFmt numFmtId="165" formatCode="[$-409]d\-mmm\-yy;@"/>
    <numFmt numFmtId="166" formatCode="0.0000"/>
    <numFmt numFmtId="167" formatCode="_-* #,##0.00000_-;\-* #,##0.00000_-;_-* &quot;-&quot;??_-;_-@_-"/>
    <numFmt numFmtId="168" formatCode="[$-F800]dddd\,\ mmmm\ dd\,\ yyyy"/>
    <numFmt numFmtId="169" formatCode="_ * #,##0.00_ ;_ * \-#,##0.00_ ;_ * &quot;-&quot;??_ ;_ @_ "/>
    <numFmt numFmtId="170" formatCode="###,000"/>
    <numFmt numFmtId="171" formatCode="[$-409]d\-mmm\-yyyy;@"/>
    <numFmt numFmtId="172" formatCode="0.0"/>
    <numFmt numFmtId="173" formatCode="dd/mm/yyyy;@"/>
    <numFmt numFmtId="174" formatCode="_(* #,##0_);_(* \(#,##0\);_(* &quot;-&quot;??_);_(@_)"/>
    <numFmt numFmtId="175" formatCode="_(* #,##0.0_);_(* \(#,##0.0\);_(* &quot;-&quot;??_);_(@_)"/>
    <numFmt numFmtId="176" formatCode="[$-409]dd\-mmm\-yy;@"/>
    <numFmt numFmtId="177" formatCode="#,##0_ ;\-#,##0\ "/>
  </numFmts>
  <fonts count="17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10"/>
      <name val="Arial"/>
      <family val="2"/>
    </font>
    <font>
      <b/>
      <sz val="11"/>
      <name val="Arial"/>
      <family val="2"/>
    </font>
    <font>
      <b/>
      <sz val="9"/>
      <name val="Arial"/>
      <family val="2"/>
    </font>
    <font>
      <b/>
      <sz val="6"/>
      <name val="Arial"/>
      <family val="2"/>
    </font>
    <font>
      <sz val="10"/>
      <name val="Arial"/>
      <family val="2"/>
    </font>
    <font>
      <sz val="6"/>
      <name val="Arial"/>
      <family val="2"/>
    </font>
    <font>
      <sz val="11"/>
      <color theme="1"/>
      <name val="Calibri"/>
      <family val="2"/>
      <scheme val="minor"/>
    </font>
    <font>
      <b/>
      <sz val="11"/>
      <color theme="0"/>
      <name val="Calibri"/>
      <family val="2"/>
      <scheme val="minor"/>
    </font>
    <font>
      <b/>
      <sz val="11"/>
      <color theme="1"/>
      <name val="Calibri"/>
      <family val="2"/>
      <scheme val="minor"/>
    </font>
    <font>
      <sz val="11"/>
      <color rgb="FF303030"/>
      <name val="Calibri"/>
      <family val="2"/>
      <scheme val="minor"/>
    </font>
    <font>
      <b/>
      <sz val="9"/>
      <color rgb="FF303030"/>
      <name val="Arial"/>
      <family val="2"/>
    </font>
    <font>
      <sz val="9"/>
      <color rgb="FF303030"/>
      <name val="Arial"/>
      <family val="2"/>
    </font>
    <font>
      <sz val="9"/>
      <color theme="1"/>
      <name val="Arial"/>
      <family val="2"/>
    </font>
    <font>
      <sz val="11"/>
      <color rgb="FF303030"/>
      <name val="Arial"/>
      <family val="2"/>
    </font>
    <font>
      <sz val="10"/>
      <color rgb="FF303030"/>
      <name val="Arial"/>
      <family val="2"/>
    </font>
    <font>
      <b/>
      <sz val="10"/>
      <color theme="0"/>
      <name val="Arial"/>
      <family val="2"/>
    </font>
    <font>
      <sz val="10"/>
      <color theme="1"/>
      <name val="Arial"/>
      <family val="2"/>
    </font>
    <font>
      <sz val="10"/>
      <name val="Arial"/>
      <family val="2"/>
    </font>
    <font>
      <sz val="9"/>
      <name val="Arial"/>
      <family val="2"/>
    </font>
    <font>
      <sz val="10"/>
      <color indexed="9"/>
      <name val="Arial"/>
      <family val="2"/>
    </font>
    <font>
      <sz val="11"/>
      <color theme="1"/>
      <name val="Garamond"/>
      <family val="2"/>
    </font>
    <font>
      <sz val="11"/>
      <color indexed="8"/>
      <name val="Calibri"/>
      <family val="2"/>
    </font>
    <font>
      <u/>
      <sz val="10"/>
      <color theme="10"/>
      <name val="Arial"/>
      <family val="2"/>
    </font>
    <font>
      <b/>
      <sz val="14"/>
      <name val="Frutiger 87ExtraBlackCn"/>
      <family val="2"/>
    </font>
    <font>
      <i/>
      <sz val="12"/>
      <name val="Frutiger 45 Light"/>
      <family val="2"/>
    </font>
    <font>
      <sz val="12"/>
      <name val="Frutiger 45 Light"/>
      <family val="2"/>
    </font>
    <font>
      <sz val="11"/>
      <color rgb="FF000000"/>
      <name val="Calibri"/>
      <family val="2"/>
    </font>
    <font>
      <b/>
      <sz val="12"/>
      <color indexed="8"/>
      <name val="Times New Roman"/>
      <family val="1"/>
    </font>
    <font>
      <sz val="12"/>
      <color indexed="8"/>
      <name val="Times New Roman"/>
      <family val="1"/>
    </font>
    <font>
      <b/>
      <u/>
      <sz val="12"/>
      <color indexed="8"/>
      <name val="Times New Roman"/>
      <family val="1"/>
    </font>
    <font>
      <sz val="11"/>
      <color indexed="8"/>
      <name val="Times New Roman"/>
      <family val="1"/>
    </font>
    <font>
      <sz val="10"/>
      <color indexed="8"/>
      <name val="Times New Roman"/>
      <family val="1"/>
    </font>
    <font>
      <b/>
      <sz val="12"/>
      <color theme="1"/>
      <name val="Arial"/>
      <family val="2"/>
    </font>
    <font>
      <sz val="10"/>
      <name val="Arial"/>
      <family val="2"/>
    </font>
    <font>
      <sz val="9"/>
      <color rgb="FFFF0000"/>
      <name val="Arial"/>
      <family val="2"/>
    </font>
    <font>
      <b/>
      <sz val="9"/>
      <color theme="1"/>
      <name val="Arial"/>
      <family val="2"/>
    </font>
    <font>
      <sz val="9"/>
      <color indexed="8"/>
      <name val="Arial"/>
      <family val="2"/>
    </font>
    <font>
      <b/>
      <u/>
      <sz val="9"/>
      <name val="Arial"/>
      <family val="2"/>
    </font>
    <font>
      <sz val="11"/>
      <color theme="1"/>
      <name val="Calibri"/>
      <family val="2"/>
      <charset val="1"/>
      <scheme val="minor"/>
    </font>
    <font>
      <b/>
      <sz val="12"/>
      <color rgb="FF303030"/>
      <name val="Arial"/>
      <family val="2"/>
    </font>
    <font>
      <u/>
      <sz val="9"/>
      <color rgb="FF303030"/>
      <name val="Arial"/>
      <family val="2"/>
    </font>
    <font>
      <b/>
      <sz val="12"/>
      <color indexed="8"/>
      <name val="Arial"/>
      <family val="2"/>
    </font>
    <font>
      <b/>
      <sz val="9"/>
      <color indexed="8"/>
      <name val="Arial"/>
      <family val="2"/>
    </font>
    <font>
      <b/>
      <u/>
      <sz val="9"/>
      <color rgb="FF303030"/>
      <name val="Arial"/>
      <family val="2"/>
    </font>
    <font>
      <sz val="10"/>
      <color rgb="FFFF0000"/>
      <name val="Times New Roman"/>
      <family val="1"/>
    </font>
    <font>
      <sz val="8"/>
      <color rgb="FF000000"/>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i/>
      <sz val="8"/>
      <color rgb="FF1F497D"/>
      <name val="Verdana"/>
      <family val="2"/>
    </font>
    <font>
      <b/>
      <i/>
      <sz val="8"/>
      <color rgb="FF1F497D"/>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theme="1"/>
      <name val="Verdana"/>
      <family val="2"/>
    </font>
    <font>
      <sz val="11"/>
      <name val="Calibri"/>
      <family val="2"/>
    </font>
    <font>
      <b/>
      <sz val="9"/>
      <color indexed="10"/>
      <name val="Arial"/>
      <family val="2"/>
    </font>
    <font>
      <b/>
      <sz val="9"/>
      <color indexed="81"/>
      <name val="Tahoma"/>
      <family val="2"/>
    </font>
    <font>
      <sz val="9"/>
      <color indexed="81"/>
      <name val="Tahoma"/>
      <family val="2"/>
    </font>
    <font>
      <b/>
      <sz val="9"/>
      <color indexed="63"/>
      <name val="Arial"/>
      <family val="2"/>
    </font>
    <font>
      <sz val="12"/>
      <color rgb="FFFF0000"/>
      <name val="Times New Roman"/>
      <family val="1"/>
    </font>
    <font>
      <b/>
      <u/>
      <sz val="10"/>
      <color indexed="8"/>
      <name val="Times New Roman"/>
      <family val="1"/>
    </font>
    <font>
      <sz val="9"/>
      <color indexed="63"/>
      <name val="Arial"/>
      <family val="2"/>
    </font>
    <font>
      <sz val="11"/>
      <color rgb="FF303030"/>
      <name val="Calibri"/>
      <family val="2"/>
      <scheme val="minor"/>
    </font>
    <font>
      <sz val="11"/>
      <color rgb="FF303030"/>
      <name val="Calibri"/>
      <family val="2"/>
      <scheme val="minor"/>
    </font>
    <font>
      <sz val="11"/>
      <color rgb="FF303030"/>
      <name val="Calibri"/>
      <family val="2"/>
      <scheme val="minor"/>
    </font>
    <font>
      <sz val="20"/>
      <color rgb="FF303030"/>
      <name val="Arial"/>
      <family val="2"/>
    </font>
    <font>
      <b/>
      <sz val="18"/>
      <color rgb="FF303030"/>
      <name val="Arial"/>
      <family val="2"/>
    </font>
    <font>
      <sz val="12"/>
      <color rgb="FF303030"/>
      <name val="Arial"/>
      <family val="2"/>
    </font>
    <font>
      <b/>
      <sz val="10"/>
      <color rgb="FF303030"/>
      <name val="Arial"/>
      <family val="2"/>
    </font>
    <font>
      <sz val="10"/>
      <name val="Arial"/>
      <family val="2"/>
    </font>
    <font>
      <b/>
      <sz val="9"/>
      <color rgb="FFFF0000"/>
      <name val="Arial"/>
      <family val="2"/>
    </font>
    <font>
      <b/>
      <sz val="9"/>
      <color theme="0" tint="-0.249977111117893"/>
      <name val="Arial"/>
      <family val="2"/>
    </font>
    <font>
      <b/>
      <sz val="12"/>
      <name val="Arial"/>
      <family val="2"/>
    </font>
    <font>
      <sz val="9"/>
      <color theme="0" tint="-0.499984740745262"/>
      <name val="Calibri"/>
      <family val="2"/>
      <scheme val="minor"/>
    </font>
    <font>
      <b/>
      <sz val="10"/>
      <color rgb="FF002060"/>
      <name val="Arial"/>
      <family val="2"/>
    </font>
    <font>
      <sz val="9"/>
      <color theme="1" tint="0.249977111117893"/>
      <name val="Arial"/>
      <family val="2"/>
    </font>
    <font>
      <b/>
      <sz val="9"/>
      <color theme="1" tint="0.249977111117893"/>
      <name val="Arial"/>
      <family val="2"/>
    </font>
    <font>
      <b/>
      <u/>
      <sz val="9"/>
      <color indexed="8"/>
      <name val="Arial"/>
      <family val="2"/>
    </font>
    <font>
      <b/>
      <sz val="9"/>
      <color rgb="FF303030"/>
      <name val="Arial Black"/>
      <family val="2"/>
    </font>
    <font>
      <sz val="12"/>
      <name val="Times New Roman"/>
      <family val="1"/>
    </font>
    <font>
      <sz val="9"/>
      <color theme="1"/>
      <name val="Arial Black"/>
      <family val="2"/>
    </font>
    <font>
      <sz val="12"/>
      <color theme="1"/>
      <name val="Times New Roman"/>
      <family val="1"/>
    </font>
    <font>
      <b/>
      <sz val="9"/>
      <color rgb="FFC00000"/>
      <name val="Arial"/>
      <family val="2"/>
    </font>
    <font>
      <b/>
      <sz val="9"/>
      <color theme="5" tint="-0.249977111117893"/>
      <name val="Arial"/>
      <family val="2"/>
    </font>
    <font>
      <i/>
      <sz val="9"/>
      <color theme="5" tint="-0.249977111117893"/>
      <name val="Arial"/>
      <family val="2"/>
    </font>
    <font>
      <b/>
      <sz val="10"/>
      <color indexed="8"/>
      <name val="Times New Roman"/>
      <family val="1"/>
    </font>
    <font>
      <sz val="10"/>
      <color theme="1"/>
      <name val="Times New Roman"/>
      <family val="1"/>
    </font>
    <font>
      <sz val="11"/>
      <color theme="1"/>
      <name val="Arial"/>
      <family val="2"/>
    </font>
    <font>
      <i/>
      <sz val="9"/>
      <color rgb="FF303030"/>
      <name val="Arial"/>
      <family val="2"/>
    </font>
    <font>
      <b/>
      <i/>
      <sz val="9"/>
      <name val="Arial"/>
      <family val="2"/>
    </font>
    <font>
      <b/>
      <sz val="14"/>
      <color theme="1"/>
      <name val="Calibri"/>
      <family val="2"/>
      <scheme val="minor"/>
    </font>
    <font>
      <sz val="12"/>
      <name val="Arial"/>
      <family val="2"/>
    </font>
    <font>
      <sz val="11"/>
      <name val="Arial"/>
      <family val="2"/>
    </font>
    <font>
      <b/>
      <sz val="11"/>
      <color rgb="FF303030"/>
      <name val="Arial"/>
      <family val="2"/>
    </font>
    <font>
      <b/>
      <sz val="11"/>
      <color rgb="FF7030A0"/>
      <name val="Arial"/>
      <family val="2"/>
    </font>
    <font>
      <b/>
      <sz val="11"/>
      <color indexed="8"/>
      <name val="Times New Roman"/>
      <family val="1"/>
    </font>
    <font>
      <b/>
      <sz val="12"/>
      <color rgb="FFFF0000"/>
      <name val="Times New Roman"/>
      <family val="1"/>
    </font>
    <font>
      <sz val="12"/>
      <color rgb="FFFF0000"/>
      <name val="Arial"/>
      <family val="2"/>
    </font>
    <font>
      <sz val="11"/>
      <color rgb="FFFF0000"/>
      <name val="Arial"/>
      <family val="2"/>
    </font>
    <font>
      <sz val="8"/>
      <name val="Arial"/>
      <family val="2"/>
    </font>
  </fonts>
  <fills count="41">
    <fill>
      <patternFill patternType="none"/>
    </fill>
    <fill>
      <patternFill patternType="gray125"/>
    </fill>
    <fill>
      <patternFill patternType="solid">
        <fgColor rgb="FFEF8D4B"/>
        <bgColor indexed="64"/>
      </patternFill>
    </fill>
    <fill>
      <patternFill patternType="solid">
        <fgColor theme="4" tint="0.79998168889431442"/>
        <bgColor theme="4" tint="0.79998168889431442"/>
      </patternFill>
    </fill>
    <fill>
      <patternFill patternType="solid">
        <fgColor rgb="FFD9D9D9"/>
        <bgColor indexed="64"/>
      </patternFill>
    </fill>
    <fill>
      <patternFill patternType="solid">
        <fgColor rgb="FFFAFAFA"/>
        <bgColor indexed="64"/>
      </patternFill>
    </fill>
    <fill>
      <patternFill patternType="solid">
        <fgColor rgb="FFEF8D4B"/>
        <bgColor theme="5"/>
      </patternFill>
    </fill>
    <fill>
      <patternFill patternType="solid">
        <fgColor rgb="FFC6E0B4"/>
        <bgColor indexed="64"/>
      </patternFill>
    </fill>
    <fill>
      <patternFill patternType="solid">
        <fgColor rgb="FFDCE6F1"/>
        <bgColor indexed="64"/>
      </patternFill>
    </fill>
    <fill>
      <patternFill patternType="solid">
        <fgColor rgb="FFFFFFFF"/>
        <bgColor indexed="64"/>
      </patternFill>
    </fill>
    <fill>
      <patternFill patternType="solid">
        <fgColor rgb="FFFFFFFF"/>
        <bgColor theme="4" tint="0.79998168889431442"/>
      </patternFill>
    </fill>
    <fill>
      <patternFill patternType="solid">
        <fgColor theme="0"/>
        <bgColor indexed="64"/>
      </patternFill>
    </fill>
    <fill>
      <patternFill patternType="solid">
        <fgColor theme="4" tint="0.79998168889431442"/>
        <bgColor indexed="65"/>
      </patternFill>
    </fill>
    <fill>
      <patternFill patternType="solid">
        <fgColor theme="0" tint="-0.14999847407452621"/>
        <bgColor indexed="64"/>
      </patternFill>
    </fill>
    <fill>
      <patternFill patternType="solid">
        <fgColor indexed="9"/>
        <bgColor indexed="64"/>
      </patternFill>
    </fill>
    <fill>
      <patternFill patternType="solid">
        <fgColor rgb="FFDBE5F1"/>
        <bgColor rgb="FF000000"/>
      </patternFill>
    </fill>
    <fill>
      <patternFill patternType="solid">
        <fgColor rgb="FFFFFFFF"/>
        <bgColor rgb="FF000000"/>
      </patternFill>
    </fill>
    <fill>
      <patternFill patternType="solid">
        <fgColor rgb="FFE9EFF7"/>
        <bgColor rgb="FF000000"/>
      </patternFill>
    </fill>
    <fill>
      <patternFill patternType="solid">
        <fgColor rgb="FFF1F5FB"/>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DBE5F1"/>
        <bgColor rgb="FFFFFFFF"/>
      </patternFill>
    </fill>
    <fill>
      <patternFill patternType="solid">
        <fgColor indexed="2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rgb="FFF0F4F7"/>
        <bgColor indexed="64"/>
      </patternFill>
    </fill>
    <fill>
      <patternFill patternType="solid">
        <fgColor theme="2" tint="-0.249977111117893"/>
        <bgColor indexed="64"/>
      </patternFill>
    </fill>
  </fills>
  <borders count="147">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EF8D4B"/>
      </left>
      <right style="thin">
        <color rgb="FFEF8D4B"/>
      </right>
      <top style="thin">
        <color rgb="FFEF8D4B"/>
      </top>
      <bottom style="thin">
        <color rgb="FFEF8D4B"/>
      </bottom>
      <diagonal/>
    </border>
    <border>
      <left style="thin">
        <color rgb="FFEF8D4B"/>
      </left>
      <right/>
      <top style="thin">
        <color rgb="FFEF8D4B"/>
      </top>
      <bottom style="thin">
        <color rgb="FFEF8D4B"/>
      </bottom>
      <diagonal/>
    </border>
    <border>
      <left/>
      <right style="thin">
        <color rgb="FFEF8D4B"/>
      </right>
      <top/>
      <bottom style="thin">
        <color rgb="FFEF8D4B"/>
      </bottom>
      <diagonal/>
    </border>
    <border>
      <left/>
      <right style="thin">
        <color rgb="FFEF8D4B"/>
      </right>
      <top style="thin">
        <color rgb="FFEF8D4B"/>
      </top>
      <bottom/>
      <diagonal/>
    </border>
    <border>
      <left style="thin">
        <color rgb="FFCCCCCC"/>
      </left>
      <right style="thin">
        <color rgb="FFCCCCCC"/>
      </right>
      <top style="thin">
        <color rgb="FFCCCCCC"/>
      </top>
      <bottom style="thin">
        <color rgb="FFCCCCCC"/>
      </bottom>
      <diagonal/>
    </border>
    <border>
      <left style="thin">
        <color rgb="FFCCCCCC"/>
      </left>
      <right style="thin">
        <color rgb="FFCCCCCC"/>
      </right>
      <top style="thin">
        <color rgb="FFCCCCCC"/>
      </top>
      <bottom/>
      <diagonal/>
    </border>
    <border>
      <left style="thin">
        <color rgb="FFEF8D4B"/>
      </left>
      <right style="thin">
        <color theme="4" tint="0.39997558519241921"/>
      </right>
      <top style="thin">
        <color rgb="FFEF8D4B"/>
      </top>
      <bottom style="thin">
        <color rgb="FFEF8D4B"/>
      </bottom>
      <diagonal/>
    </border>
    <border>
      <left/>
      <right style="thin">
        <color rgb="FFEF8D4B"/>
      </right>
      <top/>
      <bottom/>
      <diagonal/>
    </border>
    <border>
      <left/>
      <right/>
      <top/>
      <bottom style="thin">
        <color rgb="FFEF8D4B"/>
      </bottom>
      <diagonal/>
    </border>
    <border>
      <left/>
      <right style="thin">
        <color theme="4" tint="0.39997558519241921"/>
      </right>
      <top style="thin">
        <color rgb="FFEF8D4B"/>
      </top>
      <bottom style="thin">
        <color rgb="FFEF8D4B"/>
      </bottom>
      <diagonal/>
    </border>
    <border>
      <left/>
      <right/>
      <top style="thin">
        <color rgb="FFEF8D4B"/>
      </top>
      <bottom style="thin">
        <color rgb="FFEF8D4B"/>
      </bottom>
      <diagonal/>
    </border>
    <border>
      <left style="thin">
        <color rgb="FFEF8D4F"/>
      </left>
      <right style="thin">
        <color rgb="FFEF8D4F"/>
      </right>
      <top style="thin">
        <color rgb="FFEF8D4F"/>
      </top>
      <bottom style="thin">
        <color rgb="FFEF8D4F"/>
      </bottom>
      <diagonal/>
    </border>
    <border>
      <left/>
      <right/>
      <top style="thin">
        <color rgb="FFEF8D4B"/>
      </top>
      <bottom style="thin">
        <color theme="4" tint="0.3999755851924192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CCCCCC"/>
      </left>
      <right style="thin">
        <color rgb="FFCCCCCC"/>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rgb="FFEF8D4F"/>
      </left>
      <right style="thin">
        <color rgb="FFEF8D4F"/>
      </right>
      <top style="thin">
        <color rgb="FFEF8D4F"/>
      </top>
      <bottom/>
      <diagonal/>
    </border>
    <border>
      <left style="thin">
        <color rgb="FFEF8D4F"/>
      </left>
      <right style="thin">
        <color rgb="FFEF8D4F"/>
      </right>
      <top/>
      <bottom style="thin">
        <color rgb="FFEF8D4F"/>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medium">
        <color rgb="FFFF0000"/>
      </left>
      <right style="medium">
        <color rgb="FFFF0000"/>
      </right>
      <top style="medium">
        <color rgb="FFFF0000"/>
      </top>
      <bottom style="medium">
        <color rgb="FFFF0000"/>
      </bottom>
      <diagonal/>
    </border>
    <border>
      <left style="hair">
        <color rgb="FFC0C0C0"/>
      </left>
      <right style="hair">
        <color rgb="FFC0C0C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theme="4" tint="0.39997558519241921"/>
      </right>
      <top style="thin">
        <color theme="4" tint="0.39997558519241921"/>
      </top>
      <bottom style="thin">
        <color theme="4" tint="0.39997558519241921"/>
      </bottom>
      <diagonal/>
    </border>
    <border>
      <left/>
      <right style="thin">
        <color theme="4" tint="0.39997558519241921"/>
      </right>
      <top style="thin">
        <color theme="4" tint="0.39997558519241921"/>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CCCCCC"/>
      </left>
      <right style="thin">
        <color rgb="FFCCCCCC"/>
      </right>
      <top style="thin">
        <color rgb="FFCCCCCC"/>
      </top>
      <bottom style="medium">
        <color indexed="64"/>
      </bottom>
      <diagonal/>
    </border>
    <border>
      <left style="thin">
        <color rgb="FFCCCCCC"/>
      </left>
      <right style="medium">
        <color indexed="64"/>
      </right>
      <top style="thin">
        <color rgb="FFCCCCCC"/>
      </top>
      <bottom style="medium">
        <color indexed="64"/>
      </bottom>
      <diagonal/>
    </border>
    <border>
      <left style="thin">
        <color rgb="FFCCCCCC"/>
      </left>
      <right style="thin">
        <color rgb="FFCCCCCC"/>
      </right>
      <top/>
      <bottom/>
      <diagonal/>
    </border>
    <border>
      <left style="thin">
        <color rgb="FFCCCCCC"/>
      </left>
      <right/>
      <top/>
      <bottom/>
      <diagonal/>
    </border>
    <border>
      <left/>
      <right style="thin">
        <color rgb="FFCCCCCC"/>
      </right>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rgb="FFCCCCCC"/>
      </right>
      <top style="medium">
        <color indexed="64"/>
      </top>
      <bottom/>
      <diagonal/>
    </border>
    <border>
      <left style="thin">
        <color rgb="FFCCCCCC"/>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right style="thin">
        <color rgb="FFCCCCCC"/>
      </right>
      <top style="medium">
        <color indexed="64"/>
      </top>
      <bottom/>
      <diagonal/>
    </border>
    <border>
      <left style="thin">
        <color rgb="FFCCCCCC"/>
      </left>
      <right style="thin">
        <color rgb="FFCCCCCC"/>
      </right>
      <top style="medium">
        <color indexed="64"/>
      </top>
      <bottom/>
      <diagonal/>
    </border>
    <border>
      <left style="medium">
        <color indexed="64"/>
      </left>
      <right style="thin">
        <color rgb="FFCCCCCC"/>
      </right>
      <top/>
      <bottom/>
      <diagonal/>
    </border>
    <border>
      <left style="thin">
        <color rgb="FFCCCCCC"/>
      </left>
      <right style="medium">
        <color indexed="64"/>
      </right>
      <top/>
      <bottom/>
      <diagonal/>
    </border>
    <border>
      <left style="thin">
        <color rgb="FFCCCCCC"/>
      </left>
      <right style="medium">
        <color indexed="64"/>
      </right>
      <top style="thin">
        <color rgb="FFCCCCCC"/>
      </top>
      <bottom style="thin">
        <color rgb="FFCCCCCC"/>
      </bottom>
      <diagonal/>
    </border>
    <border>
      <left/>
      <right style="thin">
        <color indexed="64"/>
      </right>
      <top style="medium">
        <color indexed="64"/>
      </top>
      <bottom style="thin">
        <color auto="1"/>
      </bottom>
      <diagonal/>
    </border>
    <border>
      <left style="medium">
        <color indexed="64"/>
      </left>
      <right/>
      <top style="thin">
        <color auto="1"/>
      </top>
      <bottom style="thin">
        <color auto="1"/>
      </bottom>
      <diagonal/>
    </border>
    <border>
      <left/>
      <right style="thin">
        <color indexed="64"/>
      </right>
      <top style="thin">
        <color auto="1"/>
      </top>
      <bottom style="medium">
        <color indexed="64"/>
      </bottom>
      <diagonal/>
    </border>
    <border>
      <left style="thin">
        <color rgb="FFCCCCCC"/>
      </left>
      <right/>
      <top style="medium">
        <color indexed="64"/>
      </top>
      <bottom/>
      <diagonal/>
    </border>
    <border>
      <left style="medium">
        <color indexed="64"/>
      </left>
      <right style="thin">
        <color rgb="FFCCCCCC"/>
      </right>
      <top style="thin">
        <color rgb="FFCCCCCC"/>
      </top>
      <bottom/>
      <diagonal/>
    </border>
    <border>
      <left style="thin">
        <color rgb="FFCCCCCC"/>
      </left>
      <right style="medium">
        <color indexed="64"/>
      </right>
      <top style="thin">
        <color rgb="FFCCCCCC"/>
      </top>
      <bottom/>
      <diagonal/>
    </border>
    <border>
      <left style="thin">
        <color indexed="64"/>
      </left>
      <right style="thin">
        <color rgb="FFCCCCCC"/>
      </right>
      <top style="thin">
        <color rgb="FFCCCCCC"/>
      </top>
      <bottom style="thin">
        <color indexed="64"/>
      </bottom>
      <diagonal/>
    </border>
    <border>
      <left style="thin">
        <color rgb="FFCCCCCC"/>
      </left>
      <right style="thin">
        <color rgb="FFCCCCCC"/>
      </right>
      <top style="thin">
        <color rgb="FFCCCCCC"/>
      </top>
      <bottom style="thin">
        <color indexed="64"/>
      </bottom>
      <diagonal/>
    </border>
    <border>
      <left/>
      <right style="thin">
        <color auto="1"/>
      </right>
      <top style="thin">
        <color auto="1"/>
      </top>
      <bottom/>
      <diagonal/>
    </border>
    <border>
      <left style="thin">
        <color indexed="64"/>
      </left>
      <right style="thin">
        <color rgb="FFCCCCCC"/>
      </right>
      <top style="thin">
        <color rgb="FFCCCCCC"/>
      </top>
      <bottom style="thin">
        <color rgb="FFCCCCCC"/>
      </bottom>
      <diagonal/>
    </border>
    <border>
      <left style="thin">
        <color indexed="64"/>
      </left>
      <right style="thin">
        <color rgb="FFCCCCCC"/>
      </right>
      <top style="thin">
        <color indexed="64"/>
      </top>
      <bottom style="thin">
        <color rgb="FFCCCCCC"/>
      </bottom>
      <diagonal/>
    </border>
    <border>
      <left style="thin">
        <color rgb="FFCCCCCC"/>
      </left>
      <right style="thin">
        <color rgb="FFCCCCCC"/>
      </right>
      <top style="thin">
        <color indexed="64"/>
      </top>
      <bottom style="thin">
        <color rgb="FFCCCCCC"/>
      </bottom>
      <diagonal/>
    </border>
    <border>
      <left style="medium">
        <color indexed="64"/>
      </left>
      <right/>
      <top/>
      <bottom style="thin">
        <color rgb="FFCCCCCC"/>
      </bottom>
      <diagonal/>
    </border>
    <border>
      <left style="thin">
        <color rgb="FFCCCCCC"/>
      </left>
      <right style="medium">
        <color indexed="64"/>
      </right>
      <top style="thin">
        <color indexed="64"/>
      </top>
      <bottom style="thin">
        <color rgb="FFCCCCCC"/>
      </bottom>
      <diagonal/>
    </border>
    <border>
      <left style="medium">
        <color indexed="64"/>
      </left>
      <right/>
      <top style="thin">
        <color rgb="FFCCCCCC"/>
      </top>
      <bottom style="thin">
        <color rgb="FFCCCCCC"/>
      </bottom>
      <diagonal/>
    </border>
    <border>
      <left style="medium">
        <color indexed="64"/>
      </left>
      <right/>
      <top style="thin">
        <color rgb="FFCCCCCC"/>
      </top>
      <bottom style="medium">
        <color indexed="64"/>
      </bottom>
      <diagonal/>
    </border>
    <border>
      <left style="thin">
        <color indexed="64"/>
      </left>
      <right style="thin">
        <color rgb="FFCCCCCC"/>
      </right>
      <top style="thin">
        <color rgb="FFCCCCCC"/>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thin">
        <color theme="1"/>
      </right>
      <top style="thin">
        <color theme="1"/>
      </top>
      <bottom style="medium">
        <color theme="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top/>
      <bottom style="thin">
        <color auto="1"/>
      </bottom>
      <diagonal/>
    </border>
    <border>
      <left/>
      <right style="medium">
        <color indexed="64"/>
      </right>
      <top style="thin">
        <color auto="1"/>
      </top>
      <bottom style="thin">
        <color auto="1"/>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right/>
      <top style="thin">
        <color auto="1"/>
      </top>
      <bottom/>
      <diagonal/>
    </border>
    <border>
      <left style="medium">
        <color indexed="64"/>
      </left>
      <right/>
      <top style="thin">
        <color auto="1"/>
      </top>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right style="thin">
        <color rgb="FFCCCCCC"/>
      </right>
      <top/>
      <bottom style="thin">
        <color rgb="FFCCCCCC"/>
      </bottom>
      <diagonal/>
    </border>
    <border>
      <left style="medium">
        <color indexed="64"/>
      </left>
      <right style="thin">
        <color auto="1"/>
      </right>
      <top style="medium">
        <color indexed="64"/>
      </top>
      <bottom/>
      <diagonal/>
    </border>
    <border>
      <left style="thin">
        <color rgb="FFCCCCCC"/>
      </left>
      <right/>
      <top/>
      <bottom style="thin">
        <color rgb="FFCCCCCC"/>
      </bottom>
      <diagonal/>
    </border>
    <border>
      <left style="thin">
        <color theme="0" tint="-0.249977111117893"/>
      </left>
      <right/>
      <top style="thin">
        <color theme="0" tint="-0.249977111117893"/>
      </top>
      <bottom style="medium">
        <color theme="0" tint="-0.249977111117893"/>
      </bottom>
      <diagonal/>
    </border>
    <border>
      <left/>
      <right/>
      <top style="thin">
        <color theme="0" tint="-0.249977111117893"/>
      </top>
      <bottom style="medium">
        <color theme="0" tint="-0.249977111117893"/>
      </bottom>
      <diagonal/>
    </border>
    <border>
      <left/>
      <right style="medium">
        <color theme="0" tint="-0.249977111117893"/>
      </right>
      <top style="thin">
        <color theme="0" tint="-0.249977111117893"/>
      </top>
      <bottom style="medium">
        <color theme="0" tint="-0.249977111117893"/>
      </bottom>
      <diagonal/>
    </border>
    <border>
      <left style="thin">
        <color auto="1"/>
      </left>
      <right/>
      <top style="medium">
        <color indexed="64"/>
      </top>
      <bottom/>
      <diagonal/>
    </border>
    <border>
      <left/>
      <right style="thin">
        <color auto="1"/>
      </right>
      <top style="medium">
        <color indexed="64"/>
      </top>
      <bottom/>
      <diagonal/>
    </border>
    <border>
      <left/>
      <right style="medium">
        <color indexed="64"/>
      </right>
      <top style="medium">
        <color indexed="64"/>
      </top>
      <bottom style="thin">
        <color theme="0" tint="-0.14999847407452621"/>
      </bottom>
      <diagonal/>
    </border>
    <border>
      <left/>
      <right style="medium">
        <color indexed="64"/>
      </right>
      <top style="thin">
        <color theme="0" tint="-0.14999847407452621"/>
      </top>
      <bottom style="thin">
        <color theme="0" tint="-0.14999847407452621"/>
      </bottom>
      <diagonal/>
    </border>
    <border>
      <left style="medium">
        <color indexed="64"/>
      </left>
      <right style="medium">
        <color indexed="64"/>
      </right>
      <top style="medium">
        <color indexed="64"/>
      </top>
      <bottom style="thin">
        <color theme="0" tint="-0.14999847407452621"/>
      </bottom>
      <diagonal/>
    </border>
    <border>
      <left style="medium">
        <color indexed="64"/>
      </left>
      <right style="medium">
        <color indexed="64"/>
      </right>
      <top style="thin">
        <color theme="0" tint="-0.14999847407452621"/>
      </top>
      <bottom style="thin">
        <color theme="0" tint="-0.1499984740745262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bottom style="thin">
        <color auto="1"/>
      </bottom>
      <diagonal/>
    </border>
    <border>
      <left/>
      <right style="medium">
        <color indexed="64"/>
      </right>
      <top/>
      <bottom style="thin">
        <color auto="1"/>
      </bottom>
      <diagonal/>
    </border>
    <border>
      <left style="medium">
        <color indexed="64"/>
      </left>
      <right style="medium">
        <color indexed="64"/>
      </right>
      <top style="medium">
        <color indexed="64"/>
      </top>
      <bottom style="thin">
        <color auto="1"/>
      </bottom>
      <diagonal/>
    </border>
  </borders>
  <cellStyleXfs count="3836">
    <xf numFmtId="0" fontId="0" fillId="0" borderId="0"/>
    <xf numFmtId="0" fontId="70" fillId="0" borderId="0">
      <alignment horizontal="left" vertical="center" wrapText="1"/>
    </xf>
    <xf numFmtId="0" fontId="70" fillId="0" borderId="1" applyBorder="0">
      <alignment horizontal="left" vertical="center" wrapText="1"/>
    </xf>
    <xf numFmtId="0" fontId="70" fillId="0" borderId="0">
      <alignment horizontal="center" vertical="top" wrapText="1"/>
    </xf>
    <xf numFmtId="0" fontId="70" fillId="0" borderId="0">
      <alignment horizontal="left" vertical="center"/>
    </xf>
    <xf numFmtId="0" fontId="69" fillId="0" borderId="0">
      <alignment vertical="center" wrapText="1"/>
    </xf>
    <xf numFmtId="0" fontId="69" fillId="0" borderId="0">
      <alignment horizontal="left" vertical="center"/>
    </xf>
    <xf numFmtId="0" fontId="71" fillId="0" borderId="0">
      <alignment vertical="top"/>
    </xf>
    <xf numFmtId="0" fontId="72" fillId="0" borderId="2">
      <alignment horizontal="left" vertical="center" wrapText="1"/>
    </xf>
    <xf numFmtId="0" fontId="72" fillId="0" borderId="2">
      <alignment horizontal="left" vertical="center"/>
    </xf>
    <xf numFmtId="0" fontId="73" fillId="0" borderId="0">
      <alignment horizontal="center" vertical="top" wrapText="1"/>
    </xf>
    <xf numFmtId="0" fontId="74" fillId="0" borderId="0">
      <alignment textRotation="90"/>
    </xf>
    <xf numFmtId="0" fontId="70" fillId="0" borderId="3">
      <alignment horizontal="center" vertical="center"/>
    </xf>
    <xf numFmtId="0" fontId="72" fillId="0" borderId="0">
      <alignment horizontal="center" vertical="center"/>
    </xf>
    <xf numFmtId="0" fontId="75" fillId="0" borderId="0"/>
    <xf numFmtId="0" fontId="76" fillId="0" borderId="4">
      <alignment horizontal="left" vertical="top" wrapText="1"/>
    </xf>
    <xf numFmtId="0" fontId="76" fillId="0" borderId="4">
      <alignment horizontal="centerContinuous" vertical="top" wrapText="1"/>
    </xf>
    <xf numFmtId="0" fontId="71" fillId="0" borderId="0">
      <alignment vertical="top"/>
    </xf>
    <xf numFmtId="0" fontId="77" fillId="0" borderId="0"/>
    <xf numFmtId="0" fontId="67" fillId="0" borderId="0"/>
    <xf numFmtId="0" fontId="68" fillId="0" borderId="0"/>
    <xf numFmtId="0" fontId="68" fillId="0" borderId="0"/>
    <xf numFmtId="0" fontId="66" fillId="0" borderId="0"/>
    <xf numFmtId="0" fontId="66" fillId="0" borderId="0"/>
    <xf numFmtId="0" fontId="66" fillId="0" borderId="0"/>
    <xf numFmtId="0" fontId="68" fillId="0" borderId="0"/>
    <xf numFmtId="0" fontId="68" fillId="0" borderId="0"/>
    <xf numFmtId="0" fontId="68" fillId="0" borderId="0"/>
    <xf numFmtId="0" fontId="66" fillId="0" borderId="0"/>
    <xf numFmtId="43" fontId="88" fillId="0" borderId="0" applyFont="0" applyFill="0" applyBorder="0" applyAlignment="0" applyProtection="0"/>
    <xf numFmtId="0" fontId="65" fillId="0" borderId="0"/>
    <xf numFmtId="43" fontId="65" fillId="0" borderId="0" applyFont="0" applyFill="0" applyBorder="0" applyAlignment="0" applyProtection="0"/>
    <xf numFmtId="164" fontId="68" fillId="0" borderId="0" applyFont="0" applyFill="0" applyBorder="0" applyAlignment="0" applyProtection="0"/>
    <xf numFmtId="0" fontId="64" fillId="0" borderId="0"/>
    <xf numFmtId="43" fontId="64" fillId="0" borderId="0" applyFont="0" applyFill="0" applyBorder="0" applyAlignment="0" applyProtection="0"/>
    <xf numFmtId="43" fontId="64" fillId="0" borderId="0" applyFont="0" applyFill="0" applyBorder="0" applyAlignment="0" applyProtection="0"/>
    <xf numFmtId="0" fontId="68" fillId="0" borderId="0"/>
    <xf numFmtId="0" fontId="90" fillId="0" borderId="0">
      <alignment vertical="top"/>
    </xf>
    <xf numFmtId="43" fontId="90" fillId="0" borderId="0" applyFont="0" applyFill="0" applyBorder="0" applyAlignment="0" applyProtection="0">
      <alignment vertical="top"/>
    </xf>
    <xf numFmtId="0" fontId="64" fillId="0" borderId="0"/>
    <xf numFmtId="43" fontId="64" fillId="0" borderId="0" applyFont="0" applyFill="0" applyBorder="0" applyAlignment="0" applyProtection="0"/>
    <xf numFmtId="0" fontId="91" fillId="0" borderId="0"/>
    <xf numFmtId="43" fontId="91" fillId="0" borderId="0" applyFont="0" applyFill="0" applyBorder="0" applyAlignment="0" applyProtection="0"/>
    <xf numFmtId="43" fontId="68" fillId="0" borderId="0" applyFont="0" applyFill="0" applyBorder="0" applyAlignment="0" applyProtection="0"/>
    <xf numFmtId="0" fontId="64" fillId="0" borderId="0"/>
    <xf numFmtId="43" fontId="92" fillId="0" borderId="0" applyFont="0" applyFill="0" applyBorder="0" applyAlignment="0" applyProtection="0"/>
    <xf numFmtId="43" fontId="64" fillId="0" borderId="0" applyFont="0" applyFill="0" applyBorder="0" applyAlignment="0" applyProtection="0"/>
    <xf numFmtId="0" fontId="92" fillId="0" borderId="0"/>
    <xf numFmtId="0" fontId="93" fillId="0" borderId="0" applyNumberFormat="0" applyFill="0" applyBorder="0" applyAlignment="0" applyProtection="0"/>
    <xf numFmtId="0" fontId="68" fillId="0" borderId="0"/>
    <xf numFmtId="0" fontId="64" fillId="0" borderId="0"/>
    <xf numFmtId="43" fontId="68" fillId="0" borderId="0" applyFont="0" applyFill="0" applyBorder="0" applyAlignment="0" applyProtection="0"/>
    <xf numFmtId="43" fontId="64" fillId="0" borderId="0" applyFont="0" applyFill="0" applyBorder="0" applyAlignment="0" applyProtection="0"/>
    <xf numFmtId="0" fontId="68" fillId="0" borderId="0"/>
    <xf numFmtId="0" fontId="94" fillId="0" borderId="0"/>
    <xf numFmtId="0" fontId="95" fillId="0" borderId="0">
      <alignment wrapText="1"/>
    </xf>
    <xf numFmtId="0" fontId="96" fillId="0" borderId="18">
      <alignment horizontal="left" wrapText="1" indent="2"/>
    </xf>
    <xf numFmtId="0" fontId="93" fillId="0" borderId="0" applyNumberFormat="0" applyFill="0" applyBorder="0" applyAlignment="0" applyProtection="0"/>
    <xf numFmtId="0" fontId="97" fillId="0" borderId="0"/>
    <xf numFmtId="9" fontId="97" fillId="0" borderId="0" applyFont="0" applyFill="0" applyBorder="0" applyAlignment="0" applyProtection="0"/>
    <xf numFmtId="0" fontId="64" fillId="0" borderId="0"/>
    <xf numFmtId="0" fontId="97" fillId="0" borderId="0"/>
    <xf numFmtId="0" fontId="93" fillId="0" borderId="0" applyNumberFormat="0" applyFill="0" applyBorder="0" applyAlignment="0" applyProtection="0"/>
    <xf numFmtId="0" fontId="93" fillId="0" borderId="0" applyNumberFormat="0" applyFill="0" applyBorder="0" applyAlignment="0" applyProtection="0">
      <alignment vertical="top"/>
      <protection locked="0"/>
    </xf>
    <xf numFmtId="0" fontId="63" fillId="0" borderId="0"/>
    <xf numFmtId="43" fontId="63" fillId="0" borderId="0" applyFont="0" applyFill="0" applyBorder="0" applyAlignment="0" applyProtection="0"/>
    <xf numFmtId="43" fontId="63" fillId="0" borderId="0" applyFont="0" applyFill="0" applyBorder="0" applyAlignment="0" applyProtection="0"/>
    <xf numFmtId="0" fontId="63" fillId="0" borderId="0"/>
    <xf numFmtId="43" fontId="63" fillId="0" borderId="0" applyFont="0" applyFill="0" applyBorder="0" applyAlignment="0" applyProtection="0"/>
    <xf numFmtId="0" fontId="63" fillId="0" borderId="0"/>
    <xf numFmtId="43" fontId="63" fillId="0" borderId="0" applyFont="0" applyFill="0" applyBorder="0" applyAlignment="0" applyProtection="0"/>
    <xf numFmtId="0" fontId="63" fillId="0" borderId="0"/>
    <xf numFmtId="43" fontId="63" fillId="0" borderId="0" applyFont="0" applyFill="0" applyBorder="0" applyAlignment="0" applyProtection="0"/>
    <xf numFmtId="0" fontId="63" fillId="0" borderId="0"/>
    <xf numFmtId="43" fontId="68" fillId="0" borderId="0" applyFont="0" applyFill="0" applyBorder="0" applyAlignment="0" applyProtection="0"/>
    <xf numFmtId="0" fontId="62" fillId="0" borderId="0"/>
    <xf numFmtId="0" fontId="68" fillId="0" borderId="0"/>
    <xf numFmtId="0" fontId="93" fillId="0" borderId="0" applyNumberFormat="0" applyFill="0" applyBorder="0" applyAlignment="0" applyProtection="0">
      <alignment vertical="top"/>
      <protection locked="0"/>
    </xf>
    <xf numFmtId="0" fontId="62" fillId="0" borderId="0"/>
    <xf numFmtId="0" fontId="62" fillId="0" borderId="0"/>
    <xf numFmtId="0" fontId="62" fillId="0" borderId="0"/>
    <xf numFmtId="0" fontId="62" fillId="0" borderId="0"/>
    <xf numFmtId="164" fontId="62" fillId="0" borderId="0" applyFont="0" applyFill="0" applyBorder="0" applyAlignment="0" applyProtection="0"/>
    <xf numFmtId="164" fontId="62" fillId="0" borderId="0" applyFont="0" applyFill="0" applyBorder="0" applyAlignment="0" applyProtection="0"/>
    <xf numFmtId="0" fontId="62" fillId="0" borderId="0"/>
    <xf numFmtId="0" fontId="68" fillId="0" borderId="0"/>
    <xf numFmtId="43" fontId="68" fillId="0" borderId="0" applyFont="0" applyFill="0" applyBorder="0" applyAlignment="0" applyProtection="0"/>
    <xf numFmtId="0" fontId="62" fillId="0" borderId="0"/>
    <xf numFmtId="0" fontId="62" fillId="0" borderId="0"/>
    <xf numFmtId="9" fontId="62" fillId="0" borderId="0" applyFont="0" applyFill="0" applyBorder="0" applyAlignment="0" applyProtection="0"/>
    <xf numFmtId="43" fontId="62" fillId="0" borderId="0" applyFont="0" applyFill="0" applyBorder="0" applyAlignment="0" applyProtection="0"/>
    <xf numFmtId="164" fontId="68"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43" fontId="61" fillId="0" borderId="0" applyFont="0" applyFill="0" applyBorder="0" applyAlignment="0" applyProtection="0"/>
    <xf numFmtId="0" fontId="60" fillId="0" borderId="0"/>
    <xf numFmtId="0" fontId="60" fillId="0" borderId="0"/>
    <xf numFmtId="9" fontId="60" fillId="0" borderId="0" applyFont="0" applyFill="0" applyBorder="0" applyAlignment="0" applyProtection="0"/>
    <xf numFmtId="43" fontId="60" fillId="0" borderId="0" applyFont="0" applyFill="0" applyBorder="0" applyAlignment="0" applyProtection="0"/>
    <xf numFmtId="0" fontId="59" fillId="0" borderId="0"/>
    <xf numFmtId="43" fontId="59" fillId="0" borderId="0" applyFont="0" applyFill="0" applyBorder="0" applyAlignment="0" applyProtection="0"/>
    <xf numFmtId="0" fontId="70" fillId="0" borderId="21" applyBorder="0">
      <alignment horizontal="left" vertical="center" wrapText="1"/>
    </xf>
    <xf numFmtId="0" fontId="69" fillId="0" borderId="0">
      <alignment vertical="top"/>
    </xf>
    <xf numFmtId="0" fontId="72" fillId="0" borderId="22">
      <alignment horizontal="left" vertical="center" wrapText="1"/>
    </xf>
    <xf numFmtId="0" fontId="72" fillId="0" borderId="22">
      <alignment horizontal="left" vertical="center"/>
    </xf>
    <xf numFmtId="0" fontId="70" fillId="0" borderId="19">
      <alignment horizontal="center" vertical="center"/>
    </xf>
    <xf numFmtId="0" fontId="76" fillId="0" borderId="20">
      <alignment horizontal="left" vertical="top" wrapText="1"/>
    </xf>
    <xf numFmtId="0" fontId="76" fillId="0" borderId="20">
      <alignment horizontal="centerContinuous" vertical="top" wrapText="1"/>
    </xf>
    <xf numFmtId="0" fontId="69" fillId="0" borderId="0">
      <alignment vertical="top"/>
    </xf>
    <xf numFmtId="0" fontId="58" fillId="0" borderId="0"/>
    <xf numFmtId="0" fontId="58" fillId="0" borderId="0"/>
    <xf numFmtId="0" fontId="58" fillId="0" borderId="0"/>
    <xf numFmtId="0" fontId="58" fillId="0" borderId="0"/>
    <xf numFmtId="0" fontId="58" fillId="0" borderId="0"/>
    <xf numFmtId="0" fontId="58" fillId="0" borderId="0"/>
    <xf numFmtId="0" fontId="58" fillId="12" borderId="0" applyNumberFormat="0" applyBorder="0" applyAlignment="0" applyProtection="0"/>
    <xf numFmtId="0" fontId="58" fillId="0" borderId="0"/>
    <xf numFmtId="164" fontId="58" fillId="0" borderId="0" applyFont="0" applyFill="0" applyBorder="0" applyAlignment="0" applyProtection="0"/>
    <xf numFmtId="164" fontId="68" fillId="0" borderId="0" applyFont="0" applyFill="0" applyBorder="0" applyAlignment="0" applyProtection="0"/>
    <xf numFmtId="0" fontId="58" fillId="0" borderId="0"/>
    <xf numFmtId="164" fontId="58" fillId="0" borderId="0" applyFont="0" applyFill="0" applyBorder="0" applyAlignment="0" applyProtection="0"/>
    <xf numFmtId="164" fontId="58" fillId="0" borderId="0" applyFont="0" applyFill="0" applyBorder="0" applyAlignment="0" applyProtection="0"/>
    <xf numFmtId="164" fontId="90" fillId="0" borderId="0" applyFont="0" applyFill="0" applyBorder="0" applyAlignment="0" applyProtection="0">
      <alignment vertical="top"/>
    </xf>
    <xf numFmtId="0" fontId="58" fillId="0" borderId="0"/>
    <xf numFmtId="164" fontId="58" fillId="0" borderId="0" applyFont="0" applyFill="0" applyBorder="0" applyAlignment="0" applyProtection="0"/>
    <xf numFmtId="164" fontId="91" fillId="0" borderId="0" applyFont="0" applyFill="0" applyBorder="0" applyAlignment="0" applyProtection="0"/>
    <xf numFmtId="164" fontId="68" fillId="0" borderId="0" applyFont="0" applyFill="0" applyBorder="0" applyAlignment="0" applyProtection="0"/>
    <xf numFmtId="0" fontId="58" fillId="0" borderId="0"/>
    <xf numFmtId="164" fontId="92" fillId="0" borderId="0" applyFont="0" applyFill="0" applyBorder="0" applyAlignment="0" applyProtection="0"/>
    <xf numFmtId="164" fontId="58" fillId="0" borderId="0" applyFont="0" applyFill="0" applyBorder="0" applyAlignment="0" applyProtection="0"/>
    <xf numFmtId="0" fontId="58" fillId="0" borderId="0"/>
    <xf numFmtId="164" fontId="68" fillId="0" borderId="0" applyFont="0" applyFill="0" applyBorder="0" applyAlignment="0" applyProtection="0"/>
    <xf numFmtId="164" fontId="58" fillId="0" borderId="0" applyFont="0" applyFill="0" applyBorder="0" applyAlignment="0" applyProtection="0"/>
    <xf numFmtId="0" fontId="58" fillId="0" borderId="0"/>
    <xf numFmtId="0" fontId="58" fillId="0" borderId="0"/>
    <xf numFmtId="164" fontId="58" fillId="0" borderId="0" applyFont="0" applyFill="0" applyBorder="0" applyAlignment="0" applyProtection="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0" fontId="58" fillId="0" borderId="0"/>
    <xf numFmtId="164" fontId="6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164" fontId="58" fillId="0" borderId="0" applyFont="0" applyFill="0" applyBorder="0" applyAlignment="0" applyProtection="0"/>
    <xf numFmtId="164" fontId="58" fillId="0" borderId="0" applyFont="0" applyFill="0" applyBorder="0" applyAlignment="0" applyProtection="0"/>
    <xf numFmtId="0" fontId="58" fillId="0" borderId="0"/>
    <xf numFmtId="0" fontId="58" fillId="0" borderId="0"/>
    <xf numFmtId="0" fontId="58" fillId="0" borderId="0"/>
    <xf numFmtId="9" fontId="58" fillId="0" borderId="0" applyFont="0" applyFill="0" applyBorder="0" applyAlignment="0" applyProtection="0"/>
    <xf numFmtId="164" fontId="58" fillId="0" borderId="0" applyFont="0" applyFill="0" applyBorder="0" applyAlignment="0" applyProtection="0"/>
    <xf numFmtId="164" fontId="68" fillId="0" borderId="0" applyFont="0" applyFill="0" applyBorder="0" applyAlignment="0" applyProtection="0"/>
    <xf numFmtId="0" fontId="58" fillId="0" borderId="0"/>
    <xf numFmtId="0" fontId="58" fillId="0" borderId="0"/>
    <xf numFmtId="0" fontId="58" fillId="0" borderId="0"/>
    <xf numFmtId="164" fontId="58" fillId="0" borderId="0" applyFont="0" applyFill="0" applyBorder="0" applyAlignment="0" applyProtection="0"/>
    <xf numFmtId="0" fontId="58" fillId="0" borderId="0"/>
    <xf numFmtId="164" fontId="58" fillId="0" borderId="0" applyFont="0" applyFill="0" applyBorder="0" applyAlignment="0" applyProtection="0"/>
    <xf numFmtId="164" fontId="104" fillId="0" borderId="0" applyFont="0" applyFill="0" applyBorder="0" applyAlignment="0" applyProtection="0"/>
    <xf numFmtId="0" fontId="58" fillId="0" borderId="0"/>
    <xf numFmtId="0" fontId="58" fillId="0" borderId="0"/>
    <xf numFmtId="9" fontId="58" fillId="0" borderId="0" applyFont="0" applyFill="0" applyBorder="0" applyAlignment="0" applyProtection="0"/>
    <xf numFmtId="164" fontId="58" fillId="0" borderId="0" applyFont="0" applyFill="0" applyBorder="0" applyAlignment="0" applyProtection="0"/>
    <xf numFmtId="0" fontId="57" fillId="0" borderId="0"/>
    <xf numFmtId="0" fontId="56" fillId="0" borderId="0"/>
    <xf numFmtId="0" fontId="55" fillId="0" borderId="0"/>
    <xf numFmtId="0" fontId="54" fillId="0" borderId="0"/>
    <xf numFmtId="43" fontId="54" fillId="0" borderId="0" applyFont="0" applyFill="0" applyBorder="0" applyAlignment="0" applyProtection="0"/>
    <xf numFmtId="0" fontId="54" fillId="0" borderId="0"/>
    <xf numFmtId="0" fontId="54" fillId="0" borderId="0"/>
    <xf numFmtId="0" fontId="53" fillId="0" borderId="0"/>
    <xf numFmtId="0" fontId="53" fillId="0" borderId="0"/>
    <xf numFmtId="43" fontId="53" fillId="0" borderId="0" applyFont="0" applyFill="0" applyBorder="0" applyAlignment="0" applyProtection="0"/>
    <xf numFmtId="0" fontId="53"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68" fillId="0" borderId="0"/>
    <xf numFmtId="0" fontId="52" fillId="0" borderId="0"/>
    <xf numFmtId="0" fontId="51" fillId="0" borderId="0"/>
    <xf numFmtId="43" fontId="68" fillId="0" borderId="0" applyFont="0" applyFill="0" applyBorder="0" applyAlignment="0" applyProtection="0"/>
    <xf numFmtId="9" fontId="68" fillId="0" borderId="0" applyFont="0" applyFill="0" applyBorder="0" applyAlignment="0" applyProtection="0"/>
    <xf numFmtId="0" fontId="50" fillId="0" borderId="0"/>
    <xf numFmtId="164" fontId="50" fillId="0" borderId="0" applyFont="0" applyFill="0" applyBorder="0" applyAlignment="0" applyProtection="0"/>
    <xf numFmtId="164" fontId="50" fillId="0" borderId="0" applyFont="0" applyFill="0" applyBorder="0" applyAlignment="0" applyProtection="0"/>
    <xf numFmtId="0" fontId="50" fillId="0" borderId="0"/>
    <xf numFmtId="0" fontId="50" fillId="0" borderId="0"/>
    <xf numFmtId="0" fontId="49" fillId="0" borderId="0"/>
    <xf numFmtId="43" fontId="68" fillId="0" borderId="0" applyFont="0" applyFill="0" applyBorder="0" applyAlignment="0" applyProtection="0"/>
    <xf numFmtId="0" fontId="48" fillId="0" borderId="0"/>
    <xf numFmtId="43" fontId="48" fillId="0" borderId="0" applyFont="0" applyFill="0" applyBorder="0" applyAlignment="0" applyProtection="0"/>
    <xf numFmtId="43" fontId="48" fillId="0" borderId="0" applyFont="0" applyFill="0" applyBorder="0" applyAlignment="0" applyProtection="0"/>
    <xf numFmtId="0" fontId="48" fillId="0" borderId="0"/>
    <xf numFmtId="43" fontId="48" fillId="0" borderId="0" applyFont="0" applyFill="0" applyBorder="0" applyAlignment="0" applyProtection="0"/>
    <xf numFmtId="0" fontId="48" fillId="0" borderId="0"/>
    <xf numFmtId="0" fontId="48" fillId="0" borderId="0"/>
    <xf numFmtId="0" fontId="48" fillId="0" borderId="0"/>
    <xf numFmtId="0" fontId="48" fillId="0" borderId="0"/>
    <xf numFmtId="0" fontId="48" fillId="0" borderId="0"/>
    <xf numFmtId="0" fontId="48" fillId="0" borderId="0"/>
    <xf numFmtId="43" fontId="48" fillId="0" borderId="0" applyFont="0" applyFill="0" applyBorder="0" applyAlignment="0" applyProtection="0"/>
    <xf numFmtId="0" fontId="47" fillId="0" borderId="0"/>
    <xf numFmtId="164" fontId="47" fillId="0" borderId="0" applyFont="0" applyFill="0" applyBorder="0" applyAlignment="0" applyProtection="0"/>
    <xf numFmtId="164" fontId="68" fillId="0" borderId="0" applyFont="0" applyFill="0" applyBorder="0" applyAlignment="0" applyProtection="0"/>
    <xf numFmtId="0" fontId="46" fillId="0" borderId="0"/>
    <xf numFmtId="0" fontId="46" fillId="0" borderId="0"/>
    <xf numFmtId="0" fontId="46" fillId="0" borderId="0"/>
    <xf numFmtId="0" fontId="70" fillId="0" borderId="25" applyBorder="0">
      <alignment horizontal="left" vertical="center" wrapText="1"/>
    </xf>
    <xf numFmtId="0" fontId="72" fillId="0" borderId="27">
      <alignment horizontal="left" vertical="center" wrapText="1"/>
    </xf>
    <xf numFmtId="0" fontId="72" fillId="0" borderId="27">
      <alignment horizontal="left" vertical="center"/>
    </xf>
    <xf numFmtId="0" fontId="70" fillId="0" borderId="24">
      <alignment horizontal="center" vertical="center"/>
    </xf>
    <xf numFmtId="0" fontId="76" fillId="0" borderId="26">
      <alignment horizontal="left" vertical="top" wrapText="1"/>
    </xf>
    <xf numFmtId="0" fontId="76" fillId="0" borderId="26">
      <alignment horizontal="centerContinuous" vertical="top"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12" borderId="0" applyNumberFormat="0" applyBorder="0" applyAlignment="0" applyProtection="0"/>
    <xf numFmtId="0" fontId="45" fillId="0" borderId="0"/>
    <xf numFmtId="164" fontId="45" fillId="0" borderId="0" applyFont="0" applyFill="0" applyBorder="0" applyAlignment="0" applyProtection="0"/>
    <xf numFmtId="164" fontId="68" fillId="0" borderId="0" applyFont="0" applyFill="0" applyBorder="0" applyAlignment="0" applyProtection="0"/>
    <xf numFmtId="0" fontId="45" fillId="0" borderId="0"/>
    <xf numFmtId="164" fontId="45" fillId="0" borderId="0" applyFont="0" applyFill="0" applyBorder="0" applyAlignment="0" applyProtection="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0" fontId="45" fillId="0" borderId="0"/>
    <xf numFmtId="164" fontId="45" fillId="0" borderId="0" applyFont="0" applyFill="0" applyBorder="0" applyAlignment="0" applyProtection="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164" fontId="45" fillId="0" borderId="0" applyFont="0" applyFill="0" applyBorder="0" applyAlignment="0" applyProtection="0"/>
    <xf numFmtId="164" fontId="45" fillId="0" borderId="0" applyFont="0" applyFill="0" applyBorder="0" applyAlignment="0" applyProtection="0"/>
    <xf numFmtId="0" fontId="45" fillId="0" borderId="0"/>
    <xf numFmtId="0" fontId="45" fillId="0" borderId="0"/>
    <xf numFmtId="0" fontId="45" fillId="0" borderId="0"/>
    <xf numFmtId="9" fontId="45" fillId="0" borderId="0" applyFont="0" applyFill="0" applyBorder="0" applyAlignment="0" applyProtection="0"/>
    <xf numFmtId="164" fontId="45" fillId="0" borderId="0" applyFont="0" applyFill="0" applyBorder="0" applyAlignment="0" applyProtection="0"/>
    <xf numFmtId="164" fontId="68" fillId="0" borderId="0" applyFont="0" applyFill="0" applyBorder="0" applyAlignment="0" applyProtection="0"/>
    <xf numFmtId="0" fontId="45" fillId="0" borderId="0"/>
    <xf numFmtId="0" fontId="45" fillId="0" borderId="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0" fontId="45" fillId="0" borderId="0"/>
    <xf numFmtId="9" fontId="45" fillId="0" borderId="0" applyFont="0" applyFill="0" applyBorder="0" applyAlignment="0" applyProtection="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70" fillId="0" borderId="25" applyBorder="0">
      <alignment horizontal="left" vertical="center" wrapText="1"/>
    </xf>
    <xf numFmtId="0" fontId="72" fillId="0" borderId="27">
      <alignment horizontal="left" vertical="center" wrapText="1"/>
    </xf>
    <xf numFmtId="0" fontId="72" fillId="0" borderId="27">
      <alignment horizontal="left" vertical="center"/>
    </xf>
    <xf numFmtId="0" fontId="70" fillId="0" borderId="24">
      <alignment horizontal="center" vertical="center"/>
    </xf>
    <xf numFmtId="0" fontId="76" fillId="0" borderId="26">
      <alignment horizontal="left" vertical="top" wrapText="1"/>
    </xf>
    <xf numFmtId="0" fontId="76" fillId="0" borderId="26">
      <alignment horizontal="centerContinuous" vertical="top" wrapText="1"/>
    </xf>
    <xf numFmtId="0" fontId="45" fillId="0" borderId="0"/>
    <xf numFmtId="0" fontId="45" fillId="0" borderId="0"/>
    <xf numFmtId="0" fontId="45" fillId="0" borderId="0"/>
    <xf numFmtId="0" fontId="45" fillId="0" borderId="0"/>
    <xf numFmtId="0" fontId="45" fillId="0" borderId="0"/>
    <xf numFmtId="0" fontId="45" fillId="0" borderId="0"/>
    <xf numFmtId="0" fontId="45" fillId="12" borderId="0" applyNumberFormat="0" applyBorder="0" applyAlignment="0" applyProtection="0"/>
    <xf numFmtId="0" fontId="45" fillId="0" borderId="0"/>
    <xf numFmtId="164" fontId="45" fillId="0" borderId="0" applyFont="0" applyFill="0" applyBorder="0" applyAlignment="0" applyProtection="0"/>
    <xf numFmtId="164" fontId="68" fillId="0" borderId="0" applyFont="0" applyFill="0" applyBorder="0" applyAlignment="0" applyProtection="0"/>
    <xf numFmtId="0" fontId="45" fillId="0" borderId="0"/>
    <xf numFmtId="164" fontId="45" fillId="0" borderId="0" applyFont="0" applyFill="0" applyBorder="0" applyAlignment="0" applyProtection="0"/>
    <xf numFmtId="164" fontId="45" fillId="0" borderId="0" applyFont="0" applyFill="0" applyBorder="0" applyAlignment="0" applyProtection="0"/>
    <xf numFmtId="164" fontId="90" fillId="0" borderId="0" applyFont="0" applyFill="0" applyBorder="0" applyAlignment="0" applyProtection="0">
      <alignment vertical="top"/>
    </xf>
    <xf numFmtId="0" fontId="45" fillId="0" borderId="0"/>
    <xf numFmtId="164" fontId="45" fillId="0" borderId="0" applyFont="0" applyFill="0" applyBorder="0" applyAlignment="0" applyProtection="0"/>
    <xf numFmtId="164" fontId="91" fillId="0" borderId="0" applyFont="0" applyFill="0" applyBorder="0" applyAlignment="0" applyProtection="0"/>
    <xf numFmtId="164" fontId="68" fillId="0" borderId="0" applyFont="0" applyFill="0" applyBorder="0" applyAlignment="0" applyProtection="0"/>
    <xf numFmtId="0" fontId="45" fillId="0" borderId="0"/>
    <xf numFmtId="164" fontId="92" fillId="0" borderId="0" applyFont="0" applyFill="0" applyBorder="0" applyAlignment="0" applyProtection="0"/>
    <xf numFmtId="164" fontId="45" fillId="0" borderId="0" applyFont="0" applyFill="0" applyBorder="0" applyAlignment="0" applyProtection="0"/>
    <xf numFmtId="0" fontId="45" fillId="0" borderId="0"/>
    <xf numFmtId="164" fontId="68" fillId="0" borderId="0" applyFont="0" applyFill="0" applyBorder="0" applyAlignment="0" applyProtection="0"/>
    <xf numFmtId="164" fontId="45" fillId="0" borderId="0" applyFont="0" applyFill="0" applyBorder="0" applyAlignment="0" applyProtection="0"/>
    <xf numFmtId="0" fontId="45" fillId="0" borderId="0"/>
    <xf numFmtId="0" fontId="45" fillId="0" borderId="0"/>
    <xf numFmtId="164" fontId="45" fillId="0" borderId="0" applyFont="0" applyFill="0" applyBorder="0" applyAlignment="0" applyProtection="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164" fontId="68"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164" fontId="45" fillId="0" borderId="0" applyFont="0" applyFill="0" applyBorder="0" applyAlignment="0" applyProtection="0"/>
    <xf numFmtId="164" fontId="45" fillId="0" borderId="0" applyFont="0" applyFill="0" applyBorder="0" applyAlignment="0" applyProtection="0"/>
    <xf numFmtId="0" fontId="45" fillId="0" borderId="0"/>
    <xf numFmtId="0" fontId="45" fillId="0" borderId="0"/>
    <xf numFmtId="0" fontId="45" fillId="0" borderId="0"/>
    <xf numFmtId="9" fontId="45" fillId="0" borderId="0" applyFont="0" applyFill="0" applyBorder="0" applyAlignment="0" applyProtection="0"/>
    <xf numFmtId="164" fontId="45" fillId="0" borderId="0" applyFont="0" applyFill="0" applyBorder="0" applyAlignment="0" applyProtection="0"/>
    <xf numFmtId="164" fontId="68" fillId="0" borderId="0" applyFont="0" applyFill="0" applyBorder="0" applyAlignment="0" applyProtection="0"/>
    <xf numFmtId="0" fontId="45" fillId="0" borderId="0"/>
    <xf numFmtId="0" fontId="45" fillId="0" borderId="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164" fontId="68" fillId="0" borderId="0" applyFont="0" applyFill="0" applyBorder="0" applyAlignment="0" applyProtection="0"/>
    <xf numFmtId="0" fontId="45" fillId="0" borderId="0"/>
    <xf numFmtId="0" fontId="45" fillId="0" borderId="0"/>
    <xf numFmtId="9" fontId="45" fillId="0" borderId="0" applyFont="0" applyFill="0" applyBorder="0" applyAlignment="0" applyProtection="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164" fontId="68" fillId="0" borderId="0" applyFont="0" applyFill="0" applyBorder="0" applyAlignment="0" applyProtection="0"/>
    <xf numFmtId="0" fontId="45" fillId="0" borderId="0"/>
    <xf numFmtId="164" fontId="45" fillId="0" borderId="0" applyFont="0" applyFill="0" applyBorder="0" applyAlignment="0" applyProtection="0"/>
    <xf numFmtId="164" fontId="45" fillId="0" borderId="0" applyFont="0" applyFill="0" applyBorder="0" applyAlignment="0" applyProtection="0"/>
    <xf numFmtId="0" fontId="45" fillId="0" borderId="0"/>
    <xf numFmtId="0" fontId="45" fillId="0" borderId="0"/>
    <xf numFmtId="0" fontId="45" fillId="0" borderId="0"/>
    <xf numFmtId="164" fontId="68" fillId="0" borderId="0" applyFont="0" applyFill="0" applyBorder="0" applyAlignment="0" applyProtection="0"/>
    <xf numFmtId="0" fontId="45" fillId="0" borderId="0"/>
    <xf numFmtId="164" fontId="45" fillId="0" borderId="0" applyFont="0" applyFill="0" applyBorder="0" applyAlignment="0" applyProtection="0"/>
    <xf numFmtId="164" fontId="45" fillId="0" borderId="0" applyFont="0" applyFill="0" applyBorder="0" applyAlignment="0" applyProtection="0"/>
    <xf numFmtId="0" fontId="45"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5" fillId="0" borderId="0"/>
    <xf numFmtId="164" fontId="45" fillId="0" borderId="0" applyFont="0" applyFill="0" applyBorder="0" applyAlignment="0" applyProtection="0"/>
    <xf numFmtId="0" fontId="45" fillId="0" borderId="0"/>
    <xf numFmtId="164" fontId="45" fillId="0" borderId="0" applyFont="0" applyFill="0" applyBorder="0" applyAlignment="0" applyProtection="0"/>
    <xf numFmtId="164" fontId="68" fillId="0" borderId="0" applyFont="0" applyFill="0" applyBorder="0" applyAlignment="0" applyProtection="0"/>
    <xf numFmtId="0" fontId="45" fillId="0" borderId="0"/>
    <xf numFmtId="0" fontId="45" fillId="0" borderId="0"/>
    <xf numFmtId="0" fontId="45" fillId="0" borderId="0"/>
    <xf numFmtId="0" fontId="45" fillId="0" borderId="0"/>
    <xf numFmtId="0" fontId="44" fillId="0" borderId="0"/>
    <xf numFmtId="0" fontId="43" fillId="0" borderId="0"/>
    <xf numFmtId="0" fontId="42" fillId="0" borderId="0"/>
    <xf numFmtId="0" fontId="41" fillId="0" borderId="0"/>
    <xf numFmtId="0" fontId="41" fillId="0" borderId="0"/>
    <xf numFmtId="0" fontId="40" fillId="0" borderId="0"/>
    <xf numFmtId="0" fontId="40" fillId="0" borderId="0"/>
    <xf numFmtId="0" fontId="40" fillId="0" borderId="0"/>
    <xf numFmtId="164" fontId="68" fillId="0" borderId="0" applyFont="0" applyFill="0" applyBorder="0" applyAlignment="0" applyProtection="0"/>
    <xf numFmtId="164" fontId="68" fillId="0" borderId="0" applyFont="0" applyFill="0" applyBorder="0" applyAlignment="0" applyProtection="0"/>
    <xf numFmtId="0" fontId="40" fillId="0" borderId="0"/>
    <xf numFmtId="0" fontId="40" fillId="0" borderId="0"/>
    <xf numFmtId="0" fontId="40" fillId="0" borderId="0"/>
    <xf numFmtId="0" fontId="109" fillId="0" borderId="0"/>
    <xf numFmtId="164" fontId="109" fillId="0" borderId="0" applyFont="0" applyFill="0" applyBorder="0" applyAlignment="0" applyProtection="0"/>
    <xf numFmtId="0" fontId="39" fillId="0" borderId="0"/>
    <xf numFmtId="0" fontId="38" fillId="0" borderId="0"/>
    <xf numFmtId="0" fontId="38" fillId="0" borderId="0"/>
    <xf numFmtId="0" fontId="38" fillId="0" borderId="0"/>
    <xf numFmtId="9" fontId="38" fillId="0" borderId="0" applyFont="0" applyFill="0" applyBorder="0" applyAlignment="0" applyProtection="0"/>
    <xf numFmtId="9" fontId="68" fillId="0" borderId="0" applyFont="0" applyFill="0" applyBorder="0" applyAlignment="0" applyProtection="0"/>
    <xf numFmtId="0" fontId="38" fillId="0" borderId="0"/>
    <xf numFmtId="0" fontId="38" fillId="0" borderId="0"/>
    <xf numFmtId="43" fontId="38" fillId="0" borderId="0" applyFont="0" applyFill="0" applyBorder="0" applyAlignment="0" applyProtection="0"/>
    <xf numFmtId="0" fontId="68" fillId="0" borderId="0"/>
    <xf numFmtId="43" fontId="38" fillId="0" borderId="0" applyFont="0" applyFill="0" applyBorder="0" applyAlignment="0" applyProtection="0"/>
    <xf numFmtId="0" fontId="38" fillId="0" borderId="0"/>
    <xf numFmtId="43" fontId="38" fillId="0" borderId="0" applyFont="0" applyFill="0" applyBorder="0" applyAlignment="0" applyProtection="0"/>
    <xf numFmtId="0" fontId="68" fillId="0" borderId="0"/>
    <xf numFmtId="0" fontId="38" fillId="0" borderId="0"/>
    <xf numFmtId="164" fontId="91" fillId="0" borderId="0" applyFont="0" applyFill="0" applyBorder="0" applyAlignment="0" applyProtection="0"/>
    <xf numFmtId="0" fontId="38" fillId="0" borderId="0"/>
    <xf numFmtId="43" fontId="38" fillId="0" borderId="0" applyFont="0" applyFill="0" applyBorder="0" applyAlignment="0" applyProtection="0"/>
    <xf numFmtId="0" fontId="6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43" fontId="38" fillId="0" borderId="0" applyFont="0" applyFill="0" applyBorder="0" applyAlignment="0" applyProtection="0"/>
    <xf numFmtId="0" fontId="38" fillId="0" borderId="0"/>
    <xf numFmtId="164" fontId="38" fillId="0" borderId="0" applyFont="0" applyFill="0" applyBorder="0" applyAlignment="0" applyProtection="0"/>
    <xf numFmtId="164" fontId="38" fillId="0" borderId="0" applyFont="0" applyFill="0" applyBorder="0" applyAlignment="0" applyProtection="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9" fontId="38" fillId="0" borderId="0" applyFont="0" applyFill="0" applyBorder="0" applyAlignment="0" applyProtection="0"/>
    <xf numFmtId="43" fontId="38" fillId="0" borderId="0" applyFont="0" applyFill="0" applyBorder="0" applyAlignment="0" applyProtection="0"/>
    <xf numFmtId="0" fontId="38" fillId="0" borderId="0"/>
    <xf numFmtId="0" fontId="97" fillId="0" borderId="0"/>
    <xf numFmtId="0" fontId="109" fillId="0" borderId="0"/>
    <xf numFmtId="164" fontId="109" fillId="0" borderId="0" applyFont="0" applyFill="0" applyBorder="0" applyAlignment="0" applyProtection="0"/>
    <xf numFmtId="164" fontId="37" fillId="0" borderId="0" applyFont="0" applyFill="0" applyBorder="0" applyAlignment="0" applyProtection="0"/>
    <xf numFmtId="0" fontId="36" fillId="0" borderId="0"/>
    <xf numFmtId="0" fontId="35" fillId="0" borderId="0"/>
    <xf numFmtId="0" fontId="35" fillId="0" borderId="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9"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91"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0" fontId="68" fillId="0" borderId="0"/>
    <xf numFmtId="0" fontId="68" fillId="0" borderId="0"/>
    <xf numFmtId="0" fontId="6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8" fillId="0" borderId="0"/>
    <xf numFmtId="0" fontId="68" fillId="0" borderId="0"/>
    <xf numFmtId="0" fontId="68" fillId="0" borderId="0"/>
    <xf numFmtId="0" fontId="68" fillId="0" borderId="0"/>
    <xf numFmtId="0" fontId="68" fillId="0" borderId="0"/>
    <xf numFmtId="0" fontId="68" fillId="0" borderId="0"/>
    <xf numFmtId="0" fontId="35" fillId="0" borderId="0"/>
    <xf numFmtId="0" fontId="35" fillId="0" borderId="0"/>
    <xf numFmtId="0" fontId="68" fillId="0" borderId="0"/>
    <xf numFmtId="0" fontId="68" fillId="0" borderId="0"/>
    <xf numFmtId="0" fontId="35" fillId="0" borderId="0"/>
    <xf numFmtId="0" fontId="68" fillId="0" borderId="0"/>
    <xf numFmtId="0" fontId="68"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68" fillId="0" borderId="0"/>
    <xf numFmtId="0" fontId="35" fillId="0" borderId="0"/>
    <xf numFmtId="0" fontId="35" fillId="0" borderId="0"/>
    <xf numFmtId="0" fontId="68" fillId="0" borderId="0"/>
    <xf numFmtId="0" fontId="68" fillId="0" borderId="0"/>
    <xf numFmtId="0" fontId="35" fillId="0" borderId="0"/>
    <xf numFmtId="0" fontId="68" fillId="0" borderId="0"/>
    <xf numFmtId="0" fontId="68" fillId="0" borderId="0"/>
    <xf numFmtId="0" fontId="68" fillId="0" borderId="0"/>
    <xf numFmtId="0" fontId="68" fillId="0" borderId="0"/>
    <xf numFmtId="0" fontId="35" fillId="0" borderId="0"/>
    <xf numFmtId="0" fontId="35" fillId="0" borderId="0"/>
    <xf numFmtId="0" fontId="35" fillId="0" borderId="0"/>
    <xf numFmtId="0" fontId="35" fillId="0" borderId="0"/>
    <xf numFmtId="0" fontId="35" fillId="0" borderId="0"/>
    <xf numFmtId="0" fontId="35"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0" fontId="68" fillId="0" borderId="0"/>
    <xf numFmtId="9" fontId="35" fillId="0" borderId="0" applyFont="0" applyFill="0" applyBorder="0" applyAlignment="0" applyProtection="0"/>
    <xf numFmtId="0" fontId="116" fillId="0" borderId="30" applyNumberFormat="0" applyFont="0" applyFill="0" applyAlignment="0" applyProtection="0"/>
    <xf numFmtId="170" fontId="117" fillId="0" borderId="31" applyNumberFormat="0" applyProtection="0">
      <alignment horizontal="right" vertical="center"/>
    </xf>
    <xf numFmtId="170" fontId="118" fillId="0" borderId="32" applyNumberFormat="0" applyProtection="0">
      <alignment horizontal="right" vertical="center"/>
    </xf>
    <xf numFmtId="0" fontId="118" fillId="15" borderId="30" applyNumberFormat="0" applyAlignment="0" applyProtection="0">
      <alignment horizontal="left" vertical="center" indent="1"/>
    </xf>
    <xf numFmtId="0" fontId="119" fillId="16" borderId="32" applyNumberFormat="0" applyAlignment="0">
      <alignment horizontal="left" vertical="center" indent="1"/>
      <protection locked="0"/>
    </xf>
    <xf numFmtId="0" fontId="119" fillId="16" borderId="32" applyNumberFormat="0" applyAlignment="0">
      <alignment horizontal="left" vertical="center" indent="1"/>
      <protection locked="0"/>
    </xf>
    <xf numFmtId="0" fontId="120" fillId="0" borderId="33" applyNumberFormat="0" applyFill="0" applyBorder="0" applyAlignment="0" applyProtection="0"/>
    <xf numFmtId="0" fontId="120" fillId="16" borderId="32" applyNumberFormat="0" applyAlignment="0">
      <alignment horizontal="left" vertical="center" indent="1"/>
      <protection locked="0"/>
    </xf>
    <xf numFmtId="0" fontId="120" fillId="16" borderId="32" applyNumberFormat="0" applyAlignment="0">
      <alignment horizontal="left" vertical="center" indent="1"/>
      <protection locked="0"/>
    </xf>
    <xf numFmtId="170" fontId="121" fillId="17" borderId="31" applyNumberFormat="0" applyBorder="0">
      <alignment horizontal="right" vertical="center"/>
      <protection locked="0"/>
    </xf>
    <xf numFmtId="170" fontId="122" fillId="17" borderId="32" applyNumberFormat="0" applyBorder="0">
      <alignment horizontal="right" vertical="center"/>
      <protection locked="0"/>
    </xf>
    <xf numFmtId="0" fontId="120" fillId="18" borderId="32" applyNumberFormat="0" applyAlignment="0" applyProtection="0">
      <alignment horizontal="left" vertical="center" indent="1"/>
    </xf>
    <xf numFmtId="170" fontId="122" fillId="18" borderId="32" applyNumberFormat="0" applyProtection="0">
      <alignment horizontal="right" vertical="center"/>
    </xf>
    <xf numFmtId="0" fontId="123" fillId="0" borderId="33" applyNumberFormat="0" applyBorder="0" applyAlignment="0" applyProtection="0"/>
    <xf numFmtId="0" fontId="116" fillId="0" borderId="34" applyNumberFormat="0" applyFont="0" applyFill="0" applyAlignment="0" applyProtection="0"/>
    <xf numFmtId="170" fontId="124" fillId="19" borderId="35" applyNumberFormat="0" applyBorder="0" applyAlignment="0" applyProtection="0">
      <alignment horizontal="right" vertical="center" indent="1"/>
    </xf>
    <xf numFmtId="170" fontId="125" fillId="20" borderId="35" applyNumberFormat="0" applyBorder="0" applyAlignment="0" applyProtection="0">
      <alignment horizontal="right" vertical="center" indent="1"/>
    </xf>
    <xf numFmtId="170" fontId="125" fillId="21" borderId="35" applyNumberFormat="0" applyBorder="0" applyAlignment="0" applyProtection="0">
      <alignment horizontal="right" vertical="center" indent="1"/>
    </xf>
    <xf numFmtId="170" fontId="126" fillId="22" borderId="35" applyNumberFormat="0" applyBorder="0" applyAlignment="0" applyProtection="0">
      <alignment horizontal="right" vertical="center" indent="1"/>
    </xf>
    <xf numFmtId="170" fontId="126" fillId="23" borderId="35" applyNumberFormat="0" applyBorder="0" applyAlignment="0" applyProtection="0">
      <alignment horizontal="right" vertical="center" indent="1"/>
    </xf>
    <xf numFmtId="170" fontId="126" fillId="24" borderId="35" applyNumberFormat="0" applyBorder="0" applyAlignment="0" applyProtection="0">
      <alignment horizontal="right" vertical="center" indent="1"/>
    </xf>
    <xf numFmtId="170" fontId="127" fillId="25" borderId="35" applyNumberFormat="0" applyBorder="0" applyAlignment="0" applyProtection="0">
      <alignment horizontal="right" vertical="center" indent="1"/>
    </xf>
    <xf numFmtId="170" fontId="127" fillId="26" borderId="35" applyNumberFormat="0" applyBorder="0" applyAlignment="0" applyProtection="0">
      <alignment horizontal="right" vertical="center" indent="1"/>
    </xf>
    <xf numFmtId="170" fontId="127" fillId="27" borderId="35" applyNumberFormat="0" applyBorder="0" applyAlignment="0" applyProtection="0">
      <alignment horizontal="right" vertical="center" indent="1"/>
    </xf>
    <xf numFmtId="170" fontId="117" fillId="0" borderId="31" applyNumberFormat="0" applyFill="0" applyBorder="0" applyAlignment="0" applyProtection="0">
      <alignment horizontal="right" vertical="center"/>
    </xf>
    <xf numFmtId="0" fontId="119" fillId="28" borderId="30" applyNumberFormat="0" applyAlignment="0" applyProtection="0">
      <alignment horizontal="left" vertical="center" indent="1"/>
    </xf>
    <xf numFmtId="0" fontId="119" fillId="29" borderId="30" applyNumberFormat="0" applyAlignment="0" applyProtection="0">
      <alignment horizontal="left" vertical="center" indent="1"/>
    </xf>
    <xf numFmtId="0" fontId="119" fillId="30" borderId="30" applyNumberFormat="0" applyAlignment="0" applyProtection="0">
      <alignment horizontal="left" vertical="center" indent="1"/>
    </xf>
    <xf numFmtId="0" fontId="119" fillId="17" borderId="30" applyNumberFormat="0" applyAlignment="0" applyProtection="0">
      <alignment horizontal="left" vertical="center" indent="1"/>
    </xf>
    <xf numFmtId="0" fontId="119" fillId="18" borderId="32" applyNumberFormat="0" applyAlignment="0" applyProtection="0">
      <alignment horizontal="left" vertical="center" indent="1"/>
    </xf>
    <xf numFmtId="170" fontId="117" fillId="17" borderId="31" applyNumberFormat="0" applyBorder="0">
      <alignment horizontal="right" vertical="center"/>
      <protection locked="0"/>
    </xf>
    <xf numFmtId="170" fontId="118" fillId="17" borderId="32" applyNumberFormat="0" applyBorder="0">
      <alignment horizontal="right" vertical="center"/>
      <protection locked="0"/>
    </xf>
    <xf numFmtId="170" fontId="117" fillId="31" borderId="30" applyNumberFormat="0" applyAlignment="0" applyProtection="0">
      <alignment horizontal="left" vertical="center" indent="1"/>
    </xf>
    <xf numFmtId="0" fontId="118" fillId="15" borderId="32" applyNumberFormat="0" applyAlignment="0" applyProtection="0">
      <alignment horizontal="left" vertical="center" indent="1"/>
    </xf>
    <xf numFmtId="170" fontId="117" fillId="0" borderId="31" applyNumberFormat="0" applyFill="0" applyBorder="0" applyAlignment="0" applyProtection="0">
      <alignment horizontal="right" vertical="center"/>
    </xf>
    <xf numFmtId="0" fontId="119" fillId="18" borderId="32" applyNumberFormat="0" applyAlignment="0" applyProtection="0">
      <alignment horizontal="left" vertical="center" indent="1"/>
    </xf>
    <xf numFmtId="170" fontId="118" fillId="18" borderId="32" applyNumberFormat="0" applyProtection="0">
      <alignment horizontal="right" vertical="center"/>
    </xf>
    <xf numFmtId="0" fontId="109" fillId="0" borderId="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92"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68"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164" fontId="35" fillId="0" borderId="0" applyFont="0" applyFill="0" applyBorder="0" applyAlignment="0" applyProtection="0"/>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35" fillId="12" borderId="0" applyNumberFormat="0" applyBorder="0" applyAlignment="0" applyProtection="0"/>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0" fillId="0" borderId="25" applyBorder="0">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wrapText="1"/>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2" fillId="0" borderId="27">
      <alignment horizontal="left"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0" fontId="70" fillId="0" borderId="24">
      <alignment horizontal="center" vertical="center"/>
    </xf>
    <xf numFmtId="9" fontId="68" fillId="0" borderId="0" applyFont="0" applyFill="0" applyBorder="0" applyAlignment="0" applyProtection="0"/>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left"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76" fillId="0" borderId="26">
      <alignment horizontal="centerContinuous" vertical="top" wrapText="1"/>
    </xf>
    <xf numFmtId="0" fontId="69" fillId="0" borderId="0">
      <alignment vertical="top"/>
    </xf>
    <xf numFmtId="164" fontId="35" fillId="0" borderId="0" applyFont="0" applyFill="0" applyBorder="0" applyAlignment="0" applyProtection="0"/>
    <xf numFmtId="0" fontId="68" fillId="0" borderId="0"/>
    <xf numFmtId="0" fontId="128" fillId="0" borderId="0"/>
    <xf numFmtId="164" fontId="109" fillId="0" borderId="0" applyFont="0" applyFill="0" applyBorder="0" applyAlignment="0" applyProtection="0"/>
    <xf numFmtId="164" fontId="35" fillId="0" borderId="0" applyFont="0" applyFill="0" applyBorder="0" applyAlignment="0" applyProtection="0"/>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8" applyBorder="0">
      <alignment horizontal="left" vertical="center" wrapText="1"/>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0" fillId="0" borderId="36">
      <alignment horizontal="center" vertical="center"/>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left"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76" fillId="0" borderId="37">
      <alignment horizontal="centerContinuous" vertical="top" wrapText="1"/>
    </xf>
    <xf numFmtId="0" fontId="34" fillId="0" borderId="0"/>
    <xf numFmtId="43" fontId="34" fillId="0" borderId="0" applyFont="0" applyFill="0" applyBorder="0" applyAlignment="0" applyProtection="0"/>
    <xf numFmtId="0" fontId="34" fillId="0" borderId="0"/>
    <xf numFmtId="0" fontId="34" fillId="0" borderId="0"/>
    <xf numFmtId="0" fontId="33" fillId="0" borderId="0"/>
    <xf numFmtId="0" fontId="33" fillId="0" borderId="0"/>
    <xf numFmtId="0" fontId="33" fillId="0" borderId="0"/>
    <xf numFmtId="164" fontId="33" fillId="0" borderId="0" applyFont="0" applyFill="0" applyBorder="0" applyAlignment="0" applyProtection="0"/>
    <xf numFmtId="0" fontId="33" fillId="0" borderId="0"/>
    <xf numFmtId="0" fontId="33" fillId="0" borderId="0"/>
    <xf numFmtId="164" fontId="33" fillId="0" borderId="0" applyFont="0" applyFill="0" applyBorder="0" applyAlignment="0" applyProtection="0"/>
    <xf numFmtId="0" fontId="33" fillId="0" borderId="0"/>
    <xf numFmtId="43" fontId="33" fillId="0" borderId="0" applyFont="0" applyFill="0" applyBorder="0" applyAlignment="0" applyProtection="0"/>
    <xf numFmtId="0" fontId="129" fillId="0" borderId="0"/>
    <xf numFmtId="0" fontId="32"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1" fillId="0" borderId="0"/>
    <xf numFmtId="0" fontId="30" fillId="0" borderId="0"/>
    <xf numFmtId="43" fontId="30" fillId="0" borderId="0" applyFont="0" applyFill="0" applyBorder="0" applyAlignment="0" applyProtection="0"/>
    <xf numFmtId="0" fontId="30" fillId="0" borderId="0"/>
    <xf numFmtId="0" fontId="30" fillId="0" borderId="0"/>
    <xf numFmtId="0" fontId="30" fillId="0" borderId="0"/>
    <xf numFmtId="0" fontId="109" fillId="0" borderId="0"/>
    <xf numFmtId="0" fontId="29" fillId="0" borderId="0"/>
    <xf numFmtId="0" fontId="29" fillId="0" borderId="0"/>
    <xf numFmtId="0" fontId="28" fillId="0" borderId="0"/>
    <xf numFmtId="0" fontId="28" fillId="0" borderId="0"/>
    <xf numFmtId="43" fontId="28" fillId="0" borderId="0" applyFont="0" applyFill="0" applyBorder="0" applyAlignment="0" applyProtection="0"/>
    <xf numFmtId="0" fontId="28" fillId="0" borderId="0"/>
    <xf numFmtId="0" fontId="28" fillId="0" borderId="0"/>
    <xf numFmtId="0" fontId="28" fillId="0" borderId="0"/>
    <xf numFmtId="0" fontId="28" fillId="0" borderId="0"/>
    <xf numFmtId="9" fontId="28" fillId="0" borderId="0" applyFont="0" applyFill="0" applyBorder="0" applyAlignment="0" applyProtection="0"/>
    <xf numFmtId="0" fontId="28" fillId="0" borderId="0"/>
    <xf numFmtId="0" fontId="28" fillId="0" borderId="0"/>
    <xf numFmtId="0" fontId="27" fillId="0" borderId="0"/>
    <xf numFmtId="0" fontId="26" fillId="0" borderId="0"/>
    <xf numFmtId="0" fontId="26" fillId="0" borderId="0"/>
    <xf numFmtId="0" fontId="25" fillId="0" borderId="0"/>
    <xf numFmtId="0" fontId="24" fillId="0" borderId="0"/>
    <xf numFmtId="0" fontId="23" fillId="0" borderId="0"/>
    <xf numFmtId="0" fontId="22" fillId="0" borderId="0"/>
    <xf numFmtId="0" fontId="22" fillId="0" borderId="0"/>
    <xf numFmtId="0" fontId="21" fillId="0" borderId="0"/>
    <xf numFmtId="0" fontId="21" fillId="0" borderId="0"/>
    <xf numFmtId="0" fontId="21" fillId="0" borderId="0"/>
    <xf numFmtId="0" fontId="20" fillId="0" borderId="0"/>
    <xf numFmtId="0" fontId="20" fillId="0" borderId="0"/>
    <xf numFmtId="0" fontId="19" fillId="0" borderId="0"/>
    <xf numFmtId="0" fontId="19" fillId="0" borderId="0"/>
    <xf numFmtId="43" fontId="19" fillId="0" borderId="0" applyFont="0" applyFill="0" applyBorder="0" applyAlignment="0" applyProtection="0"/>
    <xf numFmtId="0" fontId="19" fillId="0" borderId="0"/>
    <xf numFmtId="0" fontId="18" fillId="0" borderId="0"/>
    <xf numFmtId="0" fontId="18" fillId="0" borderId="0"/>
    <xf numFmtId="0" fontId="18" fillId="0" borderId="0"/>
    <xf numFmtId="0" fontId="17" fillId="0" borderId="0"/>
    <xf numFmtId="0" fontId="16" fillId="0" borderId="0"/>
    <xf numFmtId="0" fontId="15" fillId="0" borderId="0"/>
    <xf numFmtId="0" fontId="14" fillId="0" borderId="0"/>
    <xf numFmtId="0" fontId="14" fillId="0" borderId="0"/>
    <xf numFmtId="0" fontId="14" fillId="0" borderId="0"/>
    <xf numFmtId="0" fontId="13" fillId="0" borderId="0"/>
    <xf numFmtId="0" fontId="12" fillId="0" borderId="0"/>
    <xf numFmtId="0" fontId="11" fillId="0" borderId="0"/>
    <xf numFmtId="0" fontId="10" fillId="0" borderId="0"/>
    <xf numFmtId="0" fontId="10" fillId="0" borderId="0"/>
    <xf numFmtId="0" fontId="9"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7" fillId="0" borderId="0"/>
    <xf numFmtId="0" fontId="6" fillId="0" borderId="0"/>
    <xf numFmtId="43" fontId="144" fillId="0" borderId="0" applyFont="0" applyFill="0" applyBorder="0" applyAlignment="0" applyProtection="0"/>
    <xf numFmtId="9" fontId="1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12" borderId="0" applyNumberFormat="0" applyBorder="0" applyAlignment="0" applyProtection="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90" fillId="0" borderId="0" applyFont="0" applyFill="0" applyBorder="0" applyAlignment="0" applyProtection="0">
      <alignment vertical="top"/>
    </xf>
    <xf numFmtId="0" fontId="5" fillId="0" borderId="0"/>
    <xf numFmtId="164" fontId="5" fillId="0" borderId="0" applyFont="0" applyFill="0" applyBorder="0" applyAlignment="0" applyProtection="0"/>
    <xf numFmtId="164" fontId="91" fillId="0" borderId="0" applyFont="0" applyFill="0" applyBorder="0" applyAlignment="0" applyProtection="0"/>
    <xf numFmtId="164" fontId="68" fillId="0" borderId="0" applyFont="0" applyFill="0" applyBorder="0" applyAlignment="0" applyProtection="0"/>
    <xf numFmtId="0" fontId="5" fillId="0" borderId="0"/>
    <xf numFmtId="164" fontId="92" fillId="0" borderId="0" applyFont="0" applyFill="0" applyBorder="0" applyAlignment="0" applyProtection="0"/>
    <xf numFmtId="164" fontId="5" fillId="0" borderId="0" applyFont="0" applyFill="0" applyBorder="0" applyAlignment="0" applyProtection="0"/>
    <xf numFmtId="0" fontId="5" fillId="0" borderId="0"/>
    <xf numFmtId="164" fontId="68"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6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2" borderId="0" applyNumberFormat="0" applyBorder="0" applyAlignment="0" applyProtection="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12" borderId="0" applyNumberFormat="0" applyBorder="0" applyAlignment="0" applyProtection="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164" fontId="90" fillId="0" borderId="0" applyFont="0" applyFill="0" applyBorder="0" applyAlignment="0" applyProtection="0">
      <alignment vertical="top"/>
    </xf>
    <xf numFmtId="0" fontId="5" fillId="0" borderId="0"/>
    <xf numFmtId="164" fontId="5" fillId="0" borderId="0" applyFont="0" applyFill="0" applyBorder="0" applyAlignment="0" applyProtection="0"/>
    <xf numFmtId="164" fontId="91" fillId="0" borderId="0" applyFont="0" applyFill="0" applyBorder="0" applyAlignment="0" applyProtection="0"/>
    <xf numFmtId="164" fontId="68" fillId="0" borderId="0" applyFont="0" applyFill="0" applyBorder="0" applyAlignment="0" applyProtection="0"/>
    <xf numFmtId="0" fontId="5" fillId="0" borderId="0"/>
    <xf numFmtId="164" fontId="92" fillId="0" borderId="0" applyFont="0" applyFill="0" applyBorder="0" applyAlignment="0" applyProtection="0"/>
    <xf numFmtId="164" fontId="5" fillId="0" borderId="0" applyFont="0" applyFill="0" applyBorder="0" applyAlignment="0" applyProtection="0"/>
    <xf numFmtId="0" fontId="5" fillId="0" borderId="0"/>
    <xf numFmtId="164" fontId="68"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6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6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164" fontId="68"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68"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164" fontId="109"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164" fontId="91"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0" borderId="0"/>
    <xf numFmtId="164" fontId="109"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91"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68" fillId="0" borderId="0" applyFont="0" applyFill="0" applyBorder="0" applyAlignment="0" applyProtection="0"/>
    <xf numFmtId="164" fontId="9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68"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12" borderId="0" applyNumberFormat="0" applyBorder="0" applyAlignment="0" applyProtection="0"/>
    <xf numFmtId="164" fontId="5" fillId="0" borderId="0" applyFont="0" applyFill="0" applyBorder="0" applyAlignment="0" applyProtection="0"/>
    <xf numFmtId="164" fontId="109" fillId="0" borderId="0" applyFont="0" applyFill="0" applyBorder="0" applyAlignment="0" applyProtection="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applyFont="0" applyFill="0" applyBorder="0" applyAlignment="0" applyProtection="0"/>
    <xf numFmtId="164" fontId="5" fillId="0" borderId="0" applyFont="0" applyFill="0" applyBorder="0" applyAlignment="0" applyProtection="0"/>
    <xf numFmtId="0" fontId="5" fillId="0" borderId="0"/>
    <xf numFmtId="0" fontId="5" fillId="0" borderId="0"/>
    <xf numFmtId="0" fontId="2" fillId="0" borderId="0"/>
    <xf numFmtId="0" fontId="2" fillId="0" borderId="0"/>
  </cellStyleXfs>
  <cellXfs count="992">
    <xf numFmtId="0" fontId="0" fillId="0" borderId="0" xfId="0"/>
    <xf numFmtId="0" fontId="78" fillId="2" borderId="6" xfId="0" applyFont="1" applyFill="1" applyBorder="1"/>
    <xf numFmtId="0" fontId="78" fillId="6" borderId="14" xfId="0" applyFont="1" applyFill="1" applyBorder="1"/>
    <xf numFmtId="0" fontId="78" fillId="6" borderId="15" xfId="0" applyFont="1" applyFill="1" applyBorder="1" applyAlignment="1" applyProtection="1">
      <alignment wrapText="1"/>
      <protection locked="0"/>
    </xf>
    <xf numFmtId="0" fontId="78" fillId="2" borderId="6" xfId="0" applyFont="1" applyFill="1" applyBorder="1" applyAlignment="1" applyProtection="1">
      <alignment wrapText="1"/>
      <protection locked="0"/>
    </xf>
    <xf numFmtId="0" fontId="78" fillId="6" borderId="15" xfId="0" applyFont="1" applyFill="1" applyBorder="1" applyAlignment="1">
      <alignment wrapText="1"/>
    </xf>
    <xf numFmtId="0" fontId="78" fillId="2" borderId="6" xfId="0" applyFont="1" applyFill="1" applyBorder="1" applyAlignment="1">
      <alignment wrapText="1"/>
    </xf>
    <xf numFmtId="0" fontId="0" fillId="3" borderId="15" xfId="0" applyFill="1" applyBorder="1"/>
    <xf numFmtId="0" fontId="68" fillId="3" borderId="15" xfId="0" applyFont="1" applyFill="1" applyBorder="1" applyProtection="1">
      <protection locked="0"/>
    </xf>
    <xf numFmtId="0" fontId="78" fillId="2" borderId="15" xfId="0" applyFont="1" applyFill="1" applyBorder="1" applyAlignment="1" applyProtection="1">
      <alignment wrapText="1"/>
      <protection locked="0"/>
    </xf>
    <xf numFmtId="0" fontId="80" fillId="3" borderId="5" xfId="0" applyFont="1" applyFill="1" applyBorder="1" applyProtection="1">
      <protection locked="0"/>
    </xf>
    <xf numFmtId="0" fontId="68" fillId="3" borderId="15" xfId="0" applyFont="1" applyFill="1" applyBorder="1" applyAlignment="1" applyProtection="1">
      <alignment horizontal="center"/>
      <protection locked="0"/>
    </xf>
    <xf numFmtId="0" fontId="80" fillId="0" borderId="5" xfId="0" applyFont="1" applyBorder="1" applyProtection="1">
      <protection locked="0"/>
    </xf>
    <xf numFmtId="0" fontId="68" fillId="0" borderId="15" xfId="0" applyFont="1" applyBorder="1" applyAlignment="1" applyProtection="1">
      <alignment horizontal="center"/>
      <protection locked="0"/>
    </xf>
    <xf numFmtId="0" fontId="79" fillId="7" borderId="13" xfId="0" applyFont="1" applyFill="1" applyBorder="1" applyProtection="1">
      <protection locked="0"/>
    </xf>
    <xf numFmtId="0" fontId="79" fillId="7" borderId="13" xfId="0" applyFont="1" applyFill="1" applyBorder="1"/>
    <xf numFmtId="0" fontId="0" fillId="3" borderId="15" xfId="0" applyFill="1" applyBorder="1" applyAlignment="1">
      <alignment horizontal="center"/>
    </xf>
    <xf numFmtId="0" fontId="0" fillId="0" borderId="15" xfId="0" applyBorder="1" applyAlignment="1">
      <alignment horizontal="center"/>
    </xf>
    <xf numFmtId="0" fontId="79" fillId="7" borderId="7" xfId="0" applyFont="1" applyFill="1" applyBorder="1"/>
    <xf numFmtId="0" fontId="78" fillId="2" borderId="11" xfId="0" applyFont="1" applyFill="1" applyBorder="1" applyAlignment="1">
      <alignment wrapText="1"/>
    </xf>
    <xf numFmtId="0" fontId="0" fillId="3" borderId="17" xfId="0" applyFill="1" applyBorder="1" applyAlignment="1">
      <alignment horizontal="center"/>
    </xf>
    <xf numFmtId="0" fontId="0" fillId="0" borderId="15" xfId="0" applyBorder="1"/>
    <xf numFmtId="0" fontId="86" fillId="2" borderId="5" xfId="0" applyFont="1" applyFill="1" applyBorder="1"/>
    <xf numFmtId="0" fontId="68" fillId="8" borderId="5" xfId="0" applyFont="1" applyFill="1" applyBorder="1"/>
    <xf numFmtId="0" fontId="68" fillId="9" borderId="5" xfId="0" applyFont="1" applyFill="1" applyBorder="1"/>
    <xf numFmtId="0" fontId="84" fillId="3" borderId="5" xfId="0" applyFont="1" applyFill="1" applyBorder="1"/>
    <xf numFmtId="0" fontId="84" fillId="10" borderId="5" xfId="0" applyFont="1" applyFill="1" applyBorder="1"/>
    <xf numFmtId="0" fontId="84" fillId="3" borderId="5" xfId="0" applyFont="1" applyFill="1" applyBorder="1" applyProtection="1">
      <protection locked="0"/>
    </xf>
    <xf numFmtId="0" fontId="84" fillId="10" borderId="5" xfId="0" applyFont="1" applyFill="1" applyBorder="1" applyProtection="1">
      <protection locked="0"/>
    </xf>
    <xf numFmtId="0" fontId="85" fillId="10" borderId="5" xfId="0" applyFont="1" applyFill="1" applyBorder="1" applyProtection="1">
      <protection locked="0"/>
    </xf>
    <xf numFmtId="0" fontId="85" fillId="3" borderId="15" xfId="0" applyFont="1" applyFill="1" applyBorder="1" applyProtection="1">
      <protection locked="0"/>
    </xf>
    <xf numFmtId="0" fontId="0" fillId="3" borderId="5" xfId="0" applyFill="1" applyBorder="1"/>
    <xf numFmtId="0" fontId="0" fillId="10" borderId="5" xfId="0" applyFill="1" applyBorder="1"/>
    <xf numFmtId="0" fontId="84" fillId="3" borderId="5" xfId="0" applyFont="1" applyFill="1" applyBorder="1" applyAlignment="1" applyProtection="1">
      <alignment horizontal="center"/>
      <protection locked="0"/>
    </xf>
    <xf numFmtId="0" fontId="68" fillId="3" borderId="15" xfId="0" applyFont="1" applyFill="1" applyBorder="1" applyAlignment="1">
      <alignment horizontal="center"/>
    </xf>
    <xf numFmtId="0" fontId="84" fillId="0" borderId="5" xfId="0" applyFont="1" applyBorder="1" applyAlignment="1" applyProtection="1">
      <alignment horizontal="center"/>
      <protection locked="0"/>
    </xf>
    <xf numFmtId="0" fontId="68" fillId="0" borderId="15" xfId="0" applyFont="1" applyBorder="1" applyProtection="1">
      <protection locked="0"/>
    </xf>
    <xf numFmtId="0" fontId="68" fillId="0" borderId="15" xfId="0" applyFont="1" applyBorder="1" applyAlignment="1">
      <alignment horizontal="center"/>
    </xf>
    <xf numFmtId="0" fontId="68" fillId="3" borderId="17" xfId="0" applyFont="1" applyFill="1" applyBorder="1" applyProtection="1">
      <protection locked="0"/>
    </xf>
    <xf numFmtId="0" fontId="68" fillId="10" borderId="15" xfId="0" applyFont="1" applyFill="1" applyBorder="1" applyAlignment="1" applyProtection="1">
      <alignment horizontal="center"/>
      <protection locked="0"/>
    </xf>
    <xf numFmtId="0" fontId="82" fillId="0" borderId="0" xfId="27" applyFont="1"/>
    <xf numFmtId="0" fontId="82" fillId="0" borderId="0" xfId="27" applyFont="1" applyAlignment="1">
      <alignment horizontal="center"/>
    </xf>
    <xf numFmtId="0" fontId="99" fillId="0" borderId="0" xfId="27" applyFont="1"/>
    <xf numFmtId="0" fontId="98" fillId="0" borderId="0" xfId="27" applyFont="1"/>
    <xf numFmtId="0" fontId="100" fillId="0" borderId="0" xfId="27" applyFont="1"/>
    <xf numFmtId="0" fontId="101" fillId="0" borderId="0" xfId="27" applyFont="1"/>
    <xf numFmtId="0" fontId="89" fillId="0" borderId="0" xfId="27" applyFont="1"/>
    <xf numFmtId="0" fontId="99" fillId="0" borderId="9" xfId="27" applyFont="1" applyBorder="1" applyAlignment="1">
      <alignment wrapText="1"/>
    </xf>
    <xf numFmtId="43" fontId="98" fillId="0" borderId="0" xfId="51" applyFont="1"/>
    <xf numFmtId="0" fontId="68" fillId="0" borderId="0" xfId="27"/>
    <xf numFmtId="0" fontId="99" fillId="0" borderId="23" xfId="27" applyFont="1" applyBorder="1" applyAlignment="1">
      <alignment wrapText="1"/>
    </xf>
    <xf numFmtId="0" fontId="82" fillId="0" borderId="0" xfId="85" applyFont="1"/>
    <xf numFmtId="0" fontId="82" fillId="0" borderId="0" xfId="85" applyFont="1" applyAlignment="1">
      <alignment horizontal="center"/>
    </xf>
    <xf numFmtId="0" fontId="82" fillId="0" borderId="0" xfId="85" applyFont="1" applyAlignment="1">
      <alignment vertical="top"/>
    </xf>
    <xf numFmtId="2" fontId="82" fillId="0" borderId="0" xfId="86" applyNumberFormat="1" applyFont="1" applyAlignment="1">
      <alignment horizontal="center"/>
    </xf>
    <xf numFmtId="0" fontId="114" fillId="0" borderId="0" xfId="85" applyFont="1" applyAlignment="1">
      <alignment horizontal="center"/>
    </xf>
    <xf numFmtId="0" fontId="111" fillId="0" borderId="0" xfId="85" applyFont="1"/>
    <xf numFmtId="0" fontId="111" fillId="0" borderId="0" xfId="85" applyFont="1" applyAlignment="1">
      <alignment horizontal="center"/>
    </xf>
    <xf numFmtId="0" fontId="82" fillId="0" borderId="0" xfId="27" applyFont="1" applyAlignment="1">
      <alignment horizontal="left"/>
    </xf>
    <xf numFmtId="0" fontId="85" fillId="0" borderId="0" xfId="27" applyFont="1"/>
    <xf numFmtId="0" fontId="107" fillId="11" borderId="0" xfId="449" applyFont="1" applyFill="1"/>
    <xf numFmtId="0" fontId="130" fillId="11" borderId="0" xfId="449" applyFont="1" applyFill="1"/>
    <xf numFmtId="0" fontId="80" fillId="0" borderId="28" xfId="27" applyFont="1" applyBorder="1"/>
    <xf numFmtId="0" fontId="80" fillId="0" borderId="8" xfId="27" applyFont="1" applyBorder="1"/>
    <xf numFmtId="0" fontId="80" fillId="3" borderId="16" xfId="27" applyFont="1" applyFill="1" applyBorder="1"/>
    <xf numFmtId="0" fontId="80" fillId="0" borderId="16" xfId="27" applyFont="1" applyBorder="1"/>
    <xf numFmtId="0" fontId="80" fillId="3" borderId="28" xfId="27" applyFont="1" applyFill="1" applyBorder="1"/>
    <xf numFmtId="0" fontId="80" fillId="0" borderId="16" xfId="27" applyFont="1" applyBorder="1" applyProtection="1">
      <protection locked="0"/>
    </xf>
    <xf numFmtId="0" fontId="78" fillId="6" borderId="0" xfId="27" applyFont="1" applyFill="1"/>
    <xf numFmtId="0" fontId="78" fillId="6" borderId="12" xfId="27" applyFont="1" applyFill="1" applyBorder="1"/>
    <xf numFmtId="0" fontId="80" fillId="0" borderId="29" xfId="27" applyFont="1" applyBorder="1"/>
    <xf numFmtId="0" fontId="80" fillId="0" borderId="29" xfId="27" applyFont="1" applyBorder="1" applyAlignment="1">
      <alignment vertical="center"/>
    </xf>
    <xf numFmtId="0" fontId="68" fillId="0" borderId="29" xfId="27" applyBorder="1"/>
    <xf numFmtId="0" fontId="80" fillId="0" borderId="16" xfId="27" applyFont="1" applyBorder="1" applyAlignment="1">
      <alignment vertical="center"/>
    </xf>
    <xf numFmtId="0" fontId="68" fillId="0" borderId="16" xfId="27" applyBorder="1"/>
    <xf numFmtId="0" fontId="85" fillId="0" borderId="16" xfId="27" applyFont="1" applyBorder="1" applyAlignment="1">
      <alignment vertical="center"/>
    </xf>
    <xf numFmtId="0" fontId="85" fillId="0" borderId="16" xfId="27" applyFont="1" applyBorder="1"/>
    <xf numFmtId="0" fontId="80" fillId="0" borderId="16" xfId="27" applyFont="1" applyBorder="1" applyAlignment="1">
      <alignment wrapText="1"/>
    </xf>
    <xf numFmtId="0" fontId="85" fillId="0" borderId="28" xfId="27" applyFont="1" applyBorder="1" applyAlignment="1">
      <alignment vertical="center"/>
    </xf>
    <xf numFmtId="0" fontId="85" fillId="0" borderId="28" xfId="27" applyFont="1" applyBorder="1"/>
    <xf numFmtId="0" fontId="80" fillId="0" borderId="28" xfId="27" applyFont="1" applyBorder="1" applyAlignment="1">
      <alignment vertical="center"/>
    </xf>
    <xf numFmtId="0" fontId="68" fillId="0" borderId="28" xfId="27" applyBorder="1"/>
    <xf numFmtId="0" fontId="87" fillId="0" borderId="0" xfId="27" applyFont="1"/>
    <xf numFmtId="0" fontId="87" fillId="3" borderId="0" xfId="27" applyFont="1" applyFill="1"/>
    <xf numFmtId="0" fontId="68" fillId="0" borderId="39" xfId="27" applyBorder="1"/>
    <xf numFmtId="0" fontId="68" fillId="0" borderId="40" xfId="27" applyBorder="1"/>
    <xf numFmtId="0" fontId="87" fillId="0" borderId="16" xfId="27" applyFont="1" applyBorder="1"/>
    <xf numFmtId="0" fontId="80" fillId="3" borderId="16" xfId="27" applyFont="1" applyFill="1" applyBorder="1" applyAlignment="1">
      <alignment vertical="center"/>
    </xf>
    <xf numFmtId="0" fontId="87" fillId="3" borderId="16" xfId="27" applyFont="1" applyFill="1" applyBorder="1"/>
    <xf numFmtId="49" fontId="68" fillId="0" borderId="16" xfId="27" applyNumberFormat="1" applyBorder="1"/>
    <xf numFmtId="1" fontId="85" fillId="0" borderId="16" xfId="27" applyNumberFormat="1" applyFont="1" applyBorder="1" applyAlignment="1">
      <alignment vertical="center"/>
    </xf>
    <xf numFmtId="1" fontId="80" fillId="0" borderId="16" xfId="27" applyNumberFormat="1" applyFont="1" applyBorder="1" applyAlignment="1">
      <alignment vertical="center"/>
    </xf>
    <xf numFmtId="0" fontId="80" fillId="0" borderId="28" xfId="27" applyFont="1" applyBorder="1" applyProtection="1">
      <protection locked="0"/>
    </xf>
    <xf numFmtId="0" fontId="80" fillId="0" borderId="16" xfId="2358" applyFont="1" applyBorder="1"/>
    <xf numFmtId="0" fontId="80" fillId="0" borderId="16" xfId="2358" applyFont="1" applyBorder="1" applyAlignment="1">
      <alignment vertical="center"/>
    </xf>
    <xf numFmtId="0" fontId="28" fillId="0" borderId="16" xfId="2358" applyBorder="1"/>
    <xf numFmtId="0" fontId="28" fillId="0" borderId="0" xfId="2358"/>
    <xf numFmtId="49" fontId="80" fillId="0" borderId="16" xfId="27" applyNumberFormat="1" applyFont="1" applyBorder="1" applyAlignment="1">
      <alignment vertical="center"/>
    </xf>
    <xf numFmtId="0" fontId="28" fillId="0" borderId="0" xfId="2361"/>
    <xf numFmtId="0" fontId="99" fillId="0" borderId="0" xfId="27" applyFont="1" applyAlignment="1">
      <alignment wrapText="1"/>
    </xf>
    <xf numFmtId="0" fontId="81" fillId="0" borderId="0" xfId="85" applyFont="1"/>
    <xf numFmtId="0" fontId="82" fillId="14" borderId="0" xfId="85" applyFont="1" applyFill="1"/>
    <xf numFmtId="43" fontId="82" fillId="0" borderId="0" xfId="86" applyFont="1"/>
    <xf numFmtId="1" fontId="82" fillId="0" borderId="0" xfId="27" applyNumberFormat="1" applyFont="1" applyAlignment="1">
      <alignment horizontal="left"/>
    </xf>
    <xf numFmtId="0" fontId="0" fillId="0" borderId="16" xfId="0" applyBorder="1"/>
    <xf numFmtId="0" fontId="85" fillId="0" borderId="0" xfId="27" applyFont="1" applyAlignment="1">
      <alignment vertical="center"/>
    </xf>
    <xf numFmtId="0" fontId="80" fillId="0" borderId="0" xfId="27" applyFont="1" applyAlignment="1">
      <alignment vertical="center"/>
    </xf>
    <xf numFmtId="0" fontId="0" fillId="0" borderId="28" xfId="0" applyBorder="1"/>
    <xf numFmtId="0" fontId="80" fillId="0" borderId="0" xfId="27" applyFont="1"/>
    <xf numFmtId="0" fontId="137" fillId="0" borderId="16" xfId="27" applyFont="1" applyBorder="1"/>
    <xf numFmtId="0" fontId="137" fillId="0" borderId="16" xfId="27" applyFont="1" applyBorder="1" applyAlignment="1">
      <alignment vertical="center"/>
    </xf>
    <xf numFmtId="0" fontId="11" fillId="11" borderId="36" xfId="2391" applyFill="1" applyBorder="1"/>
    <xf numFmtId="0" fontId="11" fillId="11" borderId="36" xfId="2391" applyFill="1" applyBorder="1" applyAlignment="1">
      <alignment horizontal="center"/>
    </xf>
    <xf numFmtId="0" fontId="11" fillId="0" borderId="0" xfId="2391"/>
    <xf numFmtId="0" fontId="11" fillId="13" borderId="36" xfId="2391" applyFill="1" applyBorder="1"/>
    <xf numFmtId="0" fontId="11" fillId="13" borderId="36" xfId="2391" applyFill="1" applyBorder="1" applyAlignment="1">
      <alignment horizontal="center"/>
    </xf>
    <xf numFmtId="0" fontId="138" fillId="0" borderId="16" xfId="27" applyFont="1" applyBorder="1"/>
    <xf numFmtId="0" fontId="138" fillId="0" borderId="16" xfId="27" applyFont="1" applyBorder="1" applyAlignment="1">
      <alignment vertical="center"/>
    </xf>
    <xf numFmtId="0" fontId="139" fillId="0" borderId="16" xfId="27" applyFont="1" applyBorder="1" applyAlignment="1">
      <alignment vertical="center"/>
    </xf>
    <xf numFmtId="0" fontId="139" fillId="0" borderId="16" xfId="27" applyFont="1" applyBorder="1"/>
    <xf numFmtId="0" fontId="103" fillId="0" borderId="0" xfId="2361" applyFont="1"/>
    <xf numFmtId="0" fontId="105" fillId="0" borderId="0" xfId="27" applyFont="1" applyAlignment="1">
      <alignment wrapText="1"/>
    </xf>
    <xf numFmtId="0" fontId="89" fillId="0" borderId="0" xfId="27" applyFont="1" applyAlignment="1">
      <alignment wrapText="1"/>
    </xf>
    <xf numFmtId="0" fontId="98" fillId="0" borderId="0" xfId="27" applyFont="1" applyAlignment="1">
      <alignment horizontal="left"/>
    </xf>
    <xf numFmtId="165" fontId="82" fillId="0" borderId="0" xfId="27" applyNumberFormat="1" applyFont="1" applyAlignment="1">
      <alignment horizontal="center"/>
    </xf>
    <xf numFmtId="43" fontId="82" fillId="0" borderId="0" xfId="51" applyFont="1" applyAlignment="1" applyProtection="1">
      <alignment horizontal="center"/>
    </xf>
    <xf numFmtId="0" fontId="89" fillId="5" borderId="36" xfId="27" quotePrefix="1" applyFont="1" applyFill="1" applyBorder="1" applyAlignment="1">
      <alignment horizontal="left" wrapText="1"/>
    </xf>
    <xf numFmtId="0" fontId="81" fillId="4" borderId="36" xfId="27" applyFont="1" applyFill="1" applyBorder="1" applyAlignment="1">
      <alignment horizontal="center"/>
    </xf>
    <xf numFmtId="0" fontId="89" fillId="5" borderId="36" xfId="27" quotePrefix="1" applyFont="1" applyFill="1" applyBorder="1" applyAlignment="1">
      <alignment wrapText="1"/>
    </xf>
    <xf numFmtId="0" fontId="81" fillId="35" borderId="36" xfId="27" applyFont="1" applyFill="1" applyBorder="1"/>
    <xf numFmtId="0" fontId="81" fillId="35" borderId="36" xfId="27" applyFont="1" applyFill="1" applyBorder="1" applyAlignment="1">
      <alignment horizontal="left"/>
    </xf>
    <xf numFmtId="0" fontId="81" fillId="35" borderId="41" xfId="27" applyFont="1" applyFill="1" applyBorder="1" applyAlignment="1">
      <alignment horizontal="center"/>
    </xf>
    <xf numFmtId="0" fontId="81" fillId="0" borderId="0" xfId="27" applyFont="1" applyAlignment="1">
      <alignment horizontal="center"/>
    </xf>
    <xf numFmtId="0" fontId="89" fillId="33" borderId="53" xfId="27" quotePrefix="1" applyFont="1" applyFill="1" applyBorder="1" applyAlignment="1">
      <alignment horizontal="right" wrapText="1"/>
    </xf>
    <xf numFmtId="0" fontId="89" fillId="33" borderId="55" xfId="27" quotePrefix="1" applyFont="1" applyFill="1" applyBorder="1" applyAlignment="1">
      <alignment horizontal="right" wrapText="1"/>
    </xf>
    <xf numFmtId="0" fontId="81" fillId="11" borderId="0" xfId="27" applyFont="1" applyFill="1" applyAlignment="1">
      <alignment horizontal="left"/>
    </xf>
    <xf numFmtId="0" fontId="81" fillId="33" borderId="65" xfId="27" applyFont="1" applyFill="1" applyBorder="1" applyAlignment="1">
      <alignment horizontal="left"/>
    </xf>
    <xf numFmtId="0" fontId="81" fillId="33" borderId="44" xfId="27" applyFont="1" applyFill="1" applyBorder="1" applyAlignment="1">
      <alignment horizontal="center"/>
    </xf>
    <xf numFmtId="0" fontId="81" fillId="35" borderId="52" xfId="27" applyFont="1" applyFill="1" applyBorder="1" applyAlignment="1">
      <alignment horizontal="center"/>
    </xf>
    <xf numFmtId="0" fontId="89" fillId="35" borderId="53" xfId="27" quotePrefix="1" applyFont="1" applyFill="1" applyBorder="1" applyAlignment="1">
      <alignment horizontal="right" wrapText="1"/>
    </xf>
    <xf numFmtId="0" fontId="81" fillId="33" borderId="51" xfId="27" applyFont="1" applyFill="1" applyBorder="1" applyAlignment="1">
      <alignment horizontal="left"/>
    </xf>
    <xf numFmtId="0" fontId="81" fillId="33" borderId="51" xfId="27" applyFont="1" applyFill="1" applyBorder="1" applyAlignment="1">
      <alignment horizontal="center"/>
    </xf>
    <xf numFmtId="10" fontId="89" fillId="33" borderId="54" xfId="27" quotePrefix="1" applyNumberFormat="1" applyFont="1" applyFill="1" applyBorder="1" applyAlignment="1">
      <alignment horizontal="center" wrapText="1"/>
    </xf>
    <xf numFmtId="10" fontId="89" fillId="33" borderId="57" xfId="27" quotePrefix="1" applyNumberFormat="1" applyFont="1" applyFill="1" applyBorder="1" applyAlignment="1">
      <alignment horizontal="center" wrapText="1"/>
    </xf>
    <xf numFmtId="0" fontId="113" fillId="0" borderId="0" xfId="27" applyFont="1" applyAlignment="1">
      <alignment horizontal="left" wrapText="1"/>
    </xf>
    <xf numFmtId="0" fontId="81" fillId="33" borderId="42" xfId="27" applyFont="1" applyFill="1" applyBorder="1" applyAlignment="1">
      <alignment horizontal="center"/>
    </xf>
    <xf numFmtId="0" fontId="81" fillId="33" borderId="43" xfId="27" applyFont="1" applyFill="1" applyBorder="1" applyAlignment="1">
      <alignment horizontal="center"/>
    </xf>
    <xf numFmtId="0" fontId="81" fillId="33" borderId="54" xfId="27" applyFont="1" applyFill="1" applyBorder="1" applyAlignment="1">
      <alignment horizontal="center"/>
    </xf>
    <xf numFmtId="0" fontId="81" fillId="4" borderId="54" xfId="27" applyFont="1" applyFill="1" applyBorder="1" applyAlignment="1">
      <alignment horizontal="center"/>
    </xf>
    <xf numFmtId="0" fontId="73" fillId="13" borderId="56" xfId="27" quotePrefix="1" applyFont="1" applyFill="1" applyBorder="1" applyAlignment="1">
      <alignment wrapText="1"/>
    </xf>
    <xf numFmtId="0" fontId="81" fillId="33" borderId="53" xfId="27" applyFont="1" applyFill="1" applyBorder="1" applyAlignment="1">
      <alignment horizontal="center"/>
    </xf>
    <xf numFmtId="4" fontId="81" fillId="13" borderId="36" xfId="2361" applyNumberFormat="1" applyFont="1" applyFill="1" applyBorder="1" applyAlignment="1">
      <alignment horizontal="left"/>
    </xf>
    <xf numFmtId="10" fontId="81" fillId="33" borderId="36" xfId="2361" applyNumberFormat="1" applyFont="1" applyFill="1" applyBorder="1" applyAlignment="1">
      <alignment horizontal="center" vertical="center"/>
    </xf>
    <xf numFmtId="0" fontId="89" fillId="0" borderId="36" xfId="27" quotePrefix="1" applyFont="1" applyBorder="1" applyAlignment="1" applyProtection="1">
      <alignment wrapText="1"/>
      <protection locked="0"/>
    </xf>
    <xf numFmtId="0" fontId="81" fillId="33" borderId="53" xfId="2361" applyFont="1" applyFill="1" applyBorder="1" applyAlignment="1">
      <alignment horizontal="left"/>
    </xf>
    <xf numFmtId="0" fontId="81" fillId="33" borderId="54" xfId="2361" applyFont="1" applyFill="1" applyBorder="1" applyAlignment="1">
      <alignment horizontal="center"/>
    </xf>
    <xf numFmtId="4" fontId="81" fillId="33" borderId="53" xfId="2361" applyNumberFormat="1" applyFont="1" applyFill="1" applyBorder="1" applyAlignment="1">
      <alignment horizontal="left"/>
    </xf>
    <xf numFmtId="10" fontId="81" fillId="33" borderId="54" xfId="2361" applyNumberFormat="1" applyFont="1" applyFill="1" applyBorder="1" applyAlignment="1">
      <alignment horizontal="center" vertical="center"/>
    </xf>
    <xf numFmtId="4" fontId="81" fillId="13" borderId="36" xfId="2361" applyNumberFormat="1" applyFont="1" applyFill="1" applyBorder="1" applyAlignment="1">
      <alignment horizontal="center"/>
    </xf>
    <xf numFmtId="10" fontId="81" fillId="33" borderId="54" xfId="2361" applyNumberFormat="1" applyFont="1" applyFill="1" applyBorder="1" applyAlignment="1">
      <alignment horizontal="center"/>
    </xf>
    <xf numFmtId="0" fontId="81" fillId="35" borderId="66" xfId="2361" applyFont="1" applyFill="1" applyBorder="1" applyAlignment="1">
      <alignment horizontal="left"/>
    </xf>
    <xf numFmtId="0" fontId="81" fillId="33" borderId="41" xfId="2361" applyFont="1" applyFill="1" applyBorder="1" applyAlignment="1">
      <alignment horizontal="center"/>
    </xf>
    <xf numFmtId="0" fontId="81" fillId="33" borderId="72" xfId="2361" applyFont="1" applyFill="1" applyBorder="1" applyAlignment="1">
      <alignment horizontal="center"/>
    </xf>
    <xf numFmtId="0" fontId="81" fillId="35" borderId="43" xfId="2361" applyFont="1" applyFill="1" applyBorder="1" applyAlignment="1">
      <alignment horizontal="left"/>
    </xf>
    <xf numFmtId="0" fontId="81" fillId="35" borderId="44" xfId="2361" applyFont="1" applyFill="1" applyBorder="1" applyAlignment="1">
      <alignment horizontal="left"/>
    </xf>
    <xf numFmtId="10" fontId="81" fillId="33" borderId="56" xfId="2361" applyNumberFormat="1" applyFont="1" applyFill="1" applyBorder="1" applyAlignment="1">
      <alignment horizontal="center" vertical="center"/>
    </xf>
    <xf numFmtId="10" fontId="81" fillId="33" borderId="57" xfId="2361" applyNumberFormat="1" applyFont="1" applyFill="1" applyBorder="1" applyAlignment="1">
      <alignment horizontal="center" vertical="center"/>
    </xf>
    <xf numFmtId="10" fontId="81" fillId="33" borderId="57" xfId="2361" applyNumberFormat="1" applyFont="1" applyFill="1" applyBorder="1" applyAlignment="1">
      <alignment horizontal="center"/>
    </xf>
    <xf numFmtId="1" fontId="89" fillId="33" borderId="53" xfId="27" quotePrefix="1" applyNumberFormat="1" applyFont="1" applyFill="1" applyBorder="1" applyAlignment="1">
      <alignment horizontal="right" wrapText="1"/>
    </xf>
    <xf numFmtId="1" fontId="89" fillId="33" borderId="55" xfId="27" quotePrefix="1" applyNumberFormat="1" applyFont="1" applyFill="1" applyBorder="1" applyAlignment="1">
      <alignment horizontal="right" wrapText="1"/>
    </xf>
    <xf numFmtId="4" fontId="81" fillId="33" borderId="56" xfId="2361" applyNumberFormat="1" applyFont="1" applyFill="1" applyBorder="1" applyAlignment="1">
      <alignment horizontal="left"/>
    </xf>
    <xf numFmtId="0" fontId="89" fillId="5" borderId="0" xfId="27" quotePrefix="1" applyFont="1" applyFill="1" applyAlignment="1">
      <alignment horizontal="left" wrapText="1"/>
    </xf>
    <xf numFmtId="0" fontId="146" fillId="33" borderId="42" xfId="27" applyFont="1" applyFill="1" applyBorder="1" applyAlignment="1">
      <alignment horizontal="center"/>
    </xf>
    <xf numFmtId="0" fontId="81" fillId="35" borderId="53" xfId="27" applyFont="1" applyFill="1" applyBorder="1" applyAlignment="1">
      <alignment horizontal="center"/>
    </xf>
    <xf numFmtId="0" fontId="81" fillId="33" borderId="52" xfId="27" applyFont="1" applyFill="1" applyBorder="1" applyAlignment="1">
      <alignment horizontal="center"/>
    </xf>
    <xf numFmtId="4" fontId="81" fillId="33" borderId="55" xfId="2361" applyNumberFormat="1" applyFont="1" applyFill="1" applyBorder="1" applyAlignment="1">
      <alignment horizontal="left"/>
    </xf>
    <xf numFmtId="0" fontId="81" fillId="33" borderId="50" xfId="27" applyFont="1" applyFill="1" applyBorder="1" applyAlignment="1">
      <alignment horizontal="center"/>
    </xf>
    <xf numFmtId="2" fontId="89" fillId="5" borderId="36" xfId="27" applyNumberFormat="1" applyFont="1" applyFill="1" applyBorder="1" applyAlignment="1">
      <alignment horizontal="left" wrapText="1"/>
    </xf>
    <xf numFmtId="2" fontId="89" fillId="5" borderId="36" xfId="27" quotePrefix="1" applyNumberFormat="1" applyFont="1" applyFill="1" applyBorder="1" applyAlignment="1">
      <alignment horizontal="left" wrapText="1"/>
    </xf>
    <xf numFmtId="1" fontId="89" fillId="11" borderId="36" xfId="27" quotePrefix="1" applyNumberFormat="1" applyFont="1" applyFill="1" applyBorder="1" applyAlignment="1" applyProtection="1">
      <alignment horizontal="center" wrapText="1"/>
      <protection locked="0"/>
    </xf>
    <xf numFmtId="1" fontId="89" fillId="13" borderId="36" xfId="27" quotePrefix="1" applyNumberFormat="1" applyFont="1" applyFill="1" applyBorder="1" applyAlignment="1" applyProtection="1">
      <alignment horizontal="center" wrapText="1"/>
      <protection locked="0"/>
    </xf>
    <xf numFmtId="0" fontId="68" fillId="11" borderId="0" xfId="27" applyFill="1"/>
    <xf numFmtId="0" fontId="28" fillId="11" borderId="0" xfId="2361" applyFill="1"/>
    <xf numFmtId="2" fontId="81" fillId="11" borderId="0" xfId="27" applyNumberFormat="1" applyFont="1" applyFill="1" applyAlignment="1">
      <alignment horizontal="center"/>
    </xf>
    <xf numFmtId="2" fontId="81" fillId="11" borderId="45" xfId="27" applyNumberFormat="1" applyFont="1" applyFill="1" applyBorder="1" applyAlignment="1">
      <alignment horizontal="center"/>
    </xf>
    <xf numFmtId="2" fontId="81" fillId="11" borderId="46" xfId="27" applyNumberFormat="1" applyFont="1" applyFill="1" applyBorder="1" applyAlignment="1">
      <alignment horizontal="center"/>
    </xf>
    <xf numFmtId="1" fontId="89" fillId="13" borderId="37" xfId="27" applyNumberFormat="1" applyFont="1" applyFill="1" applyBorder="1" applyAlignment="1" applyProtection="1">
      <alignment horizontal="center" wrapText="1"/>
      <protection locked="0"/>
    </xf>
    <xf numFmtId="0" fontId="81" fillId="35" borderId="0" xfId="27" applyFont="1" applyFill="1" applyAlignment="1">
      <alignment horizontal="center"/>
    </xf>
    <xf numFmtId="0" fontId="81" fillId="35" borderId="0" xfId="27" applyFont="1" applyFill="1" applyAlignment="1">
      <alignment horizontal="left"/>
    </xf>
    <xf numFmtId="14" fontId="81" fillId="13" borderId="36" xfId="2361" applyNumberFormat="1" applyFont="1" applyFill="1" applyBorder="1" applyAlignment="1">
      <alignment horizontal="center"/>
    </xf>
    <xf numFmtId="168" fontId="81" fillId="13" borderId="36" xfId="2361" applyNumberFormat="1" applyFont="1" applyFill="1" applyBorder="1" applyAlignment="1">
      <alignment horizontal="center"/>
    </xf>
    <xf numFmtId="14" fontId="89" fillId="11" borderId="36" xfId="27" quotePrefix="1" applyNumberFormat="1" applyFont="1" applyFill="1" applyBorder="1" applyAlignment="1" applyProtection="1">
      <alignment horizontal="center" wrapText="1"/>
      <protection locked="0"/>
    </xf>
    <xf numFmtId="14" fontId="89" fillId="11" borderId="56" xfId="27" quotePrefix="1" applyNumberFormat="1" applyFont="1" applyFill="1" applyBorder="1" applyAlignment="1" applyProtection="1">
      <alignment horizontal="center" wrapText="1"/>
      <protection locked="0"/>
    </xf>
    <xf numFmtId="4" fontId="81" fillId="35" borderId="53" xfId="2361" applyNumberFormat="1" applyFont="1" applyFill="1" applyBorder="1" applyAlignment="1">
      <alignment horizontal="center"/>
    </xf>
    <xf numFmtId="0" fontId="81" fillId="35" borderId="45" xfId="27" applyFont="1" applyFill="1" applyBorder="1"/>
    <xf numFmtId="0" fontId="81" fillId="35" borderId="45" xfId="27" applyFont="1" applyFill="1" applyBorder="1" applyAlignment="1">
      <alignment horizontal="center"/>
    </xf>
    <xf numFmtId="1" fontId="89" fillId="35" borderId="53" xfId="27" quotePrefix="1" applyNumberFormat="1" applyFont="1" applyFill="1" applyBorder="1" applyAlignment="1">
      <alignment horizontal="right" wrapText="1"/>
    </xf>
    <xf numFmtId="1" fontId="89" fillId="35" borderId="55" xfId="27" quotePrefix="1" applyNumberFormat="1" applyFont="1" applyFill="1" applyBorder="1" applyAlignment="1">
      <alignment horizontal="right" wrapText="1"/>
    </xf>
    <xf numFmtId="10" fontId="81" fillId="35" borderId="36" xfId="27" applyNumberFormat="1" applyFont="1" applyFill="1" applyBorder="1" applyAlignment="1">
      <alignment horizontal="center"/>
    </xf>
    <xf numFmtId="2" fontId="89" fillId="11" borderId="0" xfId="27" quotePrefix="1" applyNumberFormat="1" applyFont="1" applyFill="1" applyAlignment="1">
      <alignment horizontal="left" wrapText="1"/>
    </xf>
    <xf numFmtId="0" fontId="101" fillId="11" borderId="0" xfId="27" applyFont="1" applyFill="1"/>
    <xf numFmtId="2" fontId="108" fillId="11" borderId="0" xfId="27" quotePrefix="1" applyNumberFormat="1" applyFont="1" applyFill="1" applyAlignment="1">
      <alignment horizontal="left" wrapText="1"/>
    </xf>
    <xf numFmtId="2" fontId="73" fillId="5" borderId="0" xfId="27" quotePrefix="1" applyNumberFormat="1" applyFont="1" applyFill="1" applyAlignment="1">
      <alignment horizontal="left" wrapText="1"/>
    </xf>
    <xf numFmtId="2" fontId="89" fillId="5" borderId="56" xfId="27" quotePrefix="1" applyNumberFormat="1" applyFont="1" applyFill="1" applyBorder="1" applyAlignment="1">
      <alignment horizontal="left" wrapText="1"/>
    </xf>
    <xf numFmtId="10" fontId="101" fillId="11" borderId="0" xfId="27" applyNumberFormat="1" applyFont="1" applyFill="1"/>
    <xf numFmtId="1" fontId="89" fillId="11" borderId="45" xfId="27" quotePrefix="1" applyNumberFormat="1" applyFont="1" applyFill="1" applyBorder="1" applyAlignment="1">
      <alignment horizontal="right" wrapText="1"/>
    </xf>
    <xf numFmtId="1" fontId="89" fillId="5" borderId="45" xfId="27" quotePrefix="1" applyNumberFormat="1" applyFont="1" applyFill="1" applyBorder="1" applyAlignment="1">
      <alignment horizontal="right" wrapText="1"/>
    </xf>
    <xf numFmtId="10" fontId="89" fillId="35" borderId="54" xfId="27" applyNumberFormat="1" applyFont="1" applyFill="1" applyBorder="1" applyAlignment="1">
      <alignment horizontal="center" wrapText="1"/>
    </xf>
    <xf numFmtId="10" fontId="89" fillId="35" borderId="77" xfId="27" applyNumberFormat="1" applyFont="1" applyFill="1" applyBorder="1" applyAlignment="1">
      <alignment horizontal="center" wrapText="1"/>
    </xf>
    <xf numFmtId="10" fontId="89" fillId="35" borderId="57" xfId="27" applyNumberFormat="1" applyFont="1" applyFill="1" applyBorder="1" applyAlignment="1">
      <alignment horizontal="center" wrapText="1"/>
    </xf>
    <xf numFmtId="2" fontId="89" fillId="5" borderId="0" xfId="27" quotePrefix="1" applyNumberFormat="1" applyFont="1" applyFill="1" applyAlignment="1">
      <alignment horizontal="center" wrapText="1"/>
    </xf>
    <xf numFmtId="0" fontId="83" fillId="5" borderId="38" xfId="21" applyFont="1" applyFill="1" applyBorder="1" applyAlignment="1">
      <alignment horizontal="left"/>
    </xf>
    <xf numFmtId="0" fontId="83" fillId="5" borderId="27" xfId="21" applyFont="1" applyFill="1" applyBorder="1" applyAlignment="1">
      <alignment horizontal="left"/>
    </xf>
    <xf numFmtId="0" fontId="83" fillId="33" borderId="38" xfId="21" applyFont="1" applyFill="1" applyBorder="1" applyAlignment="1">
      <alignment horizontal="left"/>
    </xf>
    <xf numFmtId="1" fontId="81" fillId="35" borderId="53" xfId="21" applyNumberFormat="1" applyFont="1" applyFill="1" applyBorder="1" applyAlignment="1">
      <alignment horizontal="center"/>
    </xf>
    <xf numFmtId="1" fontId="81" fillId="35" borderId="54" xfId="21" applyNumberFormat="1" applyFont="1" applyFill="1" applyBorder="1" applyAlignment="1">
      <alignment horizontal="center"/>
    </xf>
    <xf numFmtId="0" fontId="81" fillId="35" borderId="85" xfId="21" applyFont="1" applyFill="1" applyBorder="1" applyAlignment="1">
      <alignment horizontal="left"/>
    </xf>
    <xf numFmtId="1" fontId="81" fillId="35" borderId="36" xfId="21" applyNumberFormat="1" applyFont="1" applyFill="1" applyBorder="1" applyAlignment="1">
      <alignment horizontal="center"/>
    </xf>
    <xf numFmtId="1" fontId="83" fillId="11" borderId="53" xfId="21" applyNumberFormat="1" applyFont="1" applyFill="1" applyBorder="1" applyAlignment="1" applyProtection="1">
      <alignment horizontal="center"/>
      <protection locked="0"/>
    </xf>
    <xf numFmtId="1" fontId="83" fillId="11" borderId="54" xfId="21" applyNumberFormat="1" applyFont="1" applyFill="1" applyBorder="1" applyAlignment="1" applyProtection="1">
      <alignment horizontal="center"/>
      <protection locked="0"/>
    </xf>
    <xf numFmtId="1" fontId="83" fillId="11" borderId="63" xfId="21" applyNumberFormat="1" applyFont="1" applyFill="1" applyBorder="1" applyAlignment="1" applyProtection="1">
      <alignment horizontal="center"/>
      <protection locked="0"/>
    </xf>
    <xf numFmtId="0" fontId="81" fillId="33" borderId="36" xfId="85" applyFont="1" applyFill="1" applyBorder="1" applyAlignment="1">
      <alignment horizontal="left"/>
    </xf>
    <xf numFmtId="0" fontId="133" fillId="4" borderId="36" xfId="85" applyFont="1" applyFill="1" applyBorder="1" applyAlignment="1">
      <alignment horizontal="left"/>
    </xf>
    <xf numFmtId="0" fontId="82" fillId="5" borderId="36" xfId="85" applyFont="1" applyFill="1" applyBorder="1" applyAlignment="1">
      <alignment horizontal="left"/>
    </xf>
    <xf numFmtId="0" fontId="82" fillId="4" borderId="36" xfId="85" applyFont="1" applyFill="1" applyBorder="1" applyAlignment="1">
      <alignment horizontal="left"/>
    </xf>
    <xf numFmtId="0" fontId="81" fillId="4" borderId="36" xfId="85" applyFont="1" applyFill="1" applyBorder="1" applyAlignment="1">
      <alignment horizontal="left"/>
    </xf>
    <xf numFmtId="0" fontId="81" fillId="5" borderId="36" xfId="85" applyFont="1" applyFill="1" applyBorder="1" applyAlignment="1">
      <alignment horizontal="left"/>
    </xf>
    <xf numFmtId="0" fontId="114" fillId="4" borderId="36" xfId="85" applyFont="1" applyFill="1" applyBorder="1" applyAlignment="1">
      <alignment horizontal="left"/>
    </xf>
    <xf numFmtId="0" fontId="136" fillId="5" borderId="36" xfId="85" applyFont="1" applyFill="1" applyBorder="1" applyAlignment="1">
      <alignment horizontal="left"/>
    </xf>
    <xf numFmtId="0" fontId="82" fillId="5" borderId="36" xfId="85" applyFont="1" applyFill="1" applyBorder="1" applyAlignment="1">
      <alignment horizontal="left" wrapText="1"/>
    </xf>
    <xf numFmtId="0" fontId="114" fillId="5" borderId="36" xfId="85" applyFont="1" applyFill="1" applyBorder="1" applyAlignment="1">
      <alignment horizontal="left"/>
    </xf>
    <xf numFmtId="0" fontId="82" fillId="5" borderId="36" xfId="27" applyFont="1" applyFill="1" applyBorder="1" applyAlignment="1">
      <alignment horizontal="left" wrapText="1"/>
    </xf>
    <xf numFmtId="0" fontId="81" fillId="5" borderId="36" xfId="27" applyFont="1" applyFill="1" applyBorder="1" applyAlignment="1">
      <alignment horizontal="left" wrapText="1"/>
    </xf>
    <xf numFmtId="43" fontId="81" fillId="5" borderId="36" xfId="51" applyFont="1" applyFill="1" applyBorder="1" applyAlignment="1" applyProtection="1">
      <alignment horizontal="left"/>
    </xf>
    <xf numFmtId="0" fontId="81" fillId="5" borderId="36" xfId="85" applyFont="1" applyFill="1" applyBorder="1" applyAlignment="1">
      <alignment horizontal="left" wrapText="1"/>
    </xf>
    <xf numFmtId="43" fontId="81" fillId="33" borderId="36" xfId="2400" applyFont="1" applyFill="1" applyBorder="1" applyAlignment="1" applyProtection="1">
      <alignment horizontal="center"/>
    </xf>
    <xf numFmtId="43" fontId="81" fillId="13" borderId="36" xfId="2400" applyFont="1" applyFill="1" applyBorder="1" applyAlignment="1" applyProtection="1">
      <alignment horizontal="center"/>
    </xf>
    <xf numFmtId="43" fontId="89" fillId="13" borderId="36" xfId="2400" quotePrefix="1" applyFont="1" applyFill="1" applyBorder="1" applyAlignment="1" applyProtection="1">
      <alignment horizontal="center" wrapText="1"/>
    </xf>
    <xf numFmtId="43" fontId="89" fillId="11" borderId="36" xfId="2400" quotePrefix="1" applyFont="1" applyFill="1" applyBorder="1" applyAlignment="1" applyProtection="1">
      <alignment horizontal="center" wrapText="1"/>
      <protection locked="0"/>
    </xf>
    <xf numFmtId="43" fontId="112" fillId="0" borderId="0" xfId="2400" applyFont="1" applyBorder="1" applyAlignment="1" applyProtection="1">
      <alignment horizontal="center"/>
    </xf>
    <xf numFmtId="43" fontId="99" fillId="0" borderId="0" xfId="2400" applyFont="1" applyBorder="1" applyAlignment="1" applyProtection="1">
      <alignment horizontal="center"/>
    </xf>
    <xf numFmtId="0" fontId="81" fillId="35" borderId="50" xfId="85" applyFont="1" applyFill="1" applyBorder="1" applyAlignment="1">
      <alignment horizontal="left"/>
    </xf>
    <xf numFmtId="0" fontId="81" fillId="35" borderId="51" xfId="85" applyFont="1" applyFill="1" applyBorder="1" applyAlignment="1">
      <alignment horizontal="left"/>
    </xf>
    <xf numFmtId="2" fontId="81" fillId="35" borderId="52" xfId="85" applyNumberFormat="1" applyFont="1" applyFill="1" applyBorder="1" applyAlignment="1">
      <alignment horizontal="center" wrapText="1"/>
    </xf>
    <xf numFmtId="2" fontId="81" fillId="33" borderId="54" xfId="86" applyNumberFormat="1" applyFont="1" applyFill="1" applyBorder="1" applyAlignment="1" applyProtection="1">
      <alignment horizontal="center"/>
    </xf>
    <xf numFmtId="2" fontId="81" fillId="4" borderId="54" xfId="85" applyNumberFormat="1" applyFont="1" applyFill="1" applyBorder="1" applyAlignment="1">
      <alignment horizontal="center" wrapText="1"/>
    </xf>
    <xf numFmtId="2" fontId="82" fillId="4" borderId="54" xfId="51" applyNumberFormat="1" applyFont="1" applyFill="1" applyBorder="1" applyAlignment="1" applyProtection="1">
      <alignment horizontal="center"/>
    </xf>
    <xf numFmtId="0" fontId="82" fillId="5" borderId="56" xfId="85" applyFont="1" applyFill="1" applyBorder="1" applyAlignment="1">
      <alignment horizontal="left"/>
    </xf>
    <xf numFmtId="2" fontId="81" fillId="35" borderId="36" xfId="27" applyNumberFormat="1" applyFont="1" applyFill="1" applyBorder="1" applyAlignment="1">
      <alignment horizontal="center"/>
    </xf>
    <xf numFmtId="0" fontId="81" fillId="4" borderId="36" xfId="2364" applyFont="1" applyFill="1" applyBorder="1" applyAlignment="1">
      <alignment horizontal="left"/>
    </xf>
    <xf numFmtId="0" fontId="82" fillId="5" borderId="36" xfId="2364" applyFont="1" applyFill="1" applyBorder="1" applyAlignment="1">
      <alignment horizontal="left"/>
    </xf>
    <xf numFmtId="0" fontId="82" fillId="13" borderId="36" xfId="2364" applyFont="1" applyFill="1" applyBorder="1" applyAlignment="1">
      <alignment horizontal="left"/>
    </xf>
    <xf numFmtId="0" fontId="82" fillId="13" borderId="36" xfId="2364" applyFont="1" applyFill="1" applyBorder="1" applyAlignment="1">
      <alignment horizontal="left" wrapText="1"/>
    </xf>
    <xf numFmtId="0" fontId="82" fillId="33" borderId="36" xfId="2364" applyFont="1" applyFill="1" applyBorder="1" applyAlignment="1">
      <alignment horizontal="left"/>
    </xf>
    <xf numFmtId="0" fontId="82" fillId="35" borderId="36" xfId="2364" applyFont="1" applyFill="1" applyBorder="1"/>
    <xf numFmtId="166" fontId="81" fillId="35" borderId="36" xfId="27" applyNumberFormat="1" applyFont="1" applyFill="1" applyBorder="1" applyAlignment="1">
      <alignment horizontal="center"/>
    </xf>
    <xf numFmtId="2" fontId="81" fillId="35" borderId="36" xfId="27" applyNumberFormat="1" applyFont="1" applyFill="1" applyBorder="1" applyAlignment="1">
      <alignment horizontal="center" wrapText="1"/>
    </xf>
    <xf numFmtId="0" fontId="133" fillId="13" borderId="36" xfId="27" applyFont="1" applyFill="1" applyBorder="1" applyAlignment="1">
      <alignment horizontal="left"/>
    </xf>
    <xf numFmtId="166" fontId="82" fillId="13" borderId="36" xfId="51" applyNumberFormat="1" applyFont="1" applyFill="1" applyBorder="1" applyAlignment="1" applyProtection="1">
      <alignment horizontal="center"/>
    </xf>
    <xf numFmtId="2" fontId="82" fillId="5" borderId="36" xfId="27" quotePrefix="1" applyNumberFormat="1" applyFont="1" applyFill="1" applyBorder="1" applyAlignment="1" applyProtection="1">
      <alignment horizontal="left" wrapText="1"/>
      <protection locked="0"/>
    </xf>
    <xf numFmtId="2" fontId="133" fillId="5" borderId="36" xfId="27" quotePrefix="1" applyNumberFormat="1" applyFont="1" applyFill="1" applyBorder="1" applyAlignment="1" applyProtection="1">
      <alignment horizontal="left" wrapText="1"/>
      <protection locked="0"/>
    </xf>
    <xf numFmtId="2" fontId="81" fillId="35" borderId="0" xfId="27" applyNumberFormat="1" applyFont="1" applyFill="1" applyAlignment="1">
      <alignment horizontal="center"/>
    </xf>
    <xf numFmtId="166" fontId="81" fillId="35" borderId="0" xfId="27" applyNumberFormat="1" applyFont="1" applyFill="1" applyAlignment="1">
      <alignment horizontal="center"/>
    </xf>
    <xf numFmtId="0" fontId="82" fillId="35" borderId="36" xfId="27" applyFont="1" applyFill="1" applyBorder="1" applyAlignment="1">
      <alignment horizontal="left"/>
    </xf>
    <xf numFmtId="0" fontId="102" fillId="0" borderId="0" xfId="27" applyFont="1"/>
    <xf numFmtId="1" fontId="82" fillId="35" borderId="36" xfId="27" quotePrefix="1" applyNumberFormat="1" applyFont="1" applyFill="1" applyBorder="1" applyAlignment="1">
      <alignment horizontal="right" wrapText="1"/>
    </xf>
    <xf numFmtId="0" fontId="24" fillId="0" borderId="0" xfId="2367"/>
    <xf numFmtId="0" fontId="134" fillId="0" borderId="0" xfId="27" applyFont="1" applyAlignment="1">
      <alignment horizontal="left"/>
    </xf>
    <xf numFmtId="0" fontId="135" fillId="0" borderId="0" xfId="27" applyFont="1"/>
    <xf numFmtId="1" fontId="82" fillId="35" borderId="36" xfId="27" quotePrefix="1" applyNumberFormat="1" applyFont="1" applyFill="1" applyBorder="1" applyAlignment="1">
      <alignment horizontal="left" wrapText="1"/>
    </xf>
    <xf numFmtId="0" fontId="115" fillId="0" borderId="0" xfId="27" applyFont="1" applyAlignment="1">
      <alignment horizontal="left"/>
    </xf>
    <xf numFmtId="0" fontId="99" fillId="0" borderId="0" xfId="27" applyFont="1" applyAlignment="1">
      <alignment horizontal="left"/>
    </xf>
    <xf numFmtId="2" fontId="99" fillId="0" borderId="0" xfId="27" applyNumberFormat="1" applyFont="1" applyAlignment="1">
      <alignment horizontal="center"/>
    </xf>
    <xf numFmtId="166" fontId="99" fillId="0" borderId="0" xfId="27" applyNumberFormat="1" applyFont="1" applyAlignment="1">
      <alignment horizontal="center"/>
    </xf>
    <xf numFmtId="43" fontId="82" fillId="11" borderId="0" xfId="51" applyFont="1" applyFill="1" applyBorder="1" applyAlignment="1" applyProtection="1">
      <alignment horizontal="center"/>
    </xf>
    <xf numFmtId="1" fontId="82" fillId="11" borderId="0" xfId="27" applyNumberFormat="1" applyFont="1" applyFill="1" applyAlignment="1">
      <alignment horizontal="center"/>
    </xf>
    <xf numFmtId="0" fontId="82" fillId="11" borderId="0" xfId="27" applyFont="1" applyFill="1" applyAlignment="1">
      <alignment horizontal="center"/>
    </xf>
    <xf numFmtId="165" fontId="82" fillId="11" borderId="0" xfId="27" applyNumberFormat="1" applyFont="1" applyFill="1" applyAlignment="1">
      <alignment horizontal="center"/>
    </xf>
    <xf numFmtId="0" fontId="82" fillId="11" borderId="0" xfId="27" applyFont="1" applyFill="1"/>
    <xf numFmtId="0" fontId="81" fillId="35" borderId="36" xfId="27" applyFont="1" applyFill="1" applyBorder="1" applyAlignment="1" applyProtection="1">
      <alignment horizontal="center"/>
      <protection locked="0"/>
    </xf>
    <xf numFmtId="0" fontId="82" fillId="34" borderId="36" xfId="27" applyFont="1" applyFill="1" applyBorder="1" applyAlignment="1">
      <alignment horizontal="left" wrapText="1"/>
    </xf>
    <xf numFmtId="0" fontId="133" fillId="34" borderId="36" xfId="27" applyFont="1" applyFill="1" applyBorder="1" applyAlignment="1">
      <alignment horizontal="left" wrapText="1"/>
    </xf>
    <xf numFmtId="1" fontId="81" fillId="35" borderId="36" xfId="27" applyNumberFormat="1" applyFont="1" applyFill="1" applyBorder="1" applyAlignment="1">
      <alignment horizontal="left"/>
    </xf>
    <xf numFmtId="2" fontId="81" fillId="33" borderId="36" xfId="27" applyNumberFormat="1" applyFont="1" applyFill="1" applyBorder="1" applyAlignment="1">
      <alignment horizontal="left"/>
    </xf>
    <xf numFmtId="2" fontId="81" fillId="33" borderId="36" xfId="27" applyNumberFormat="1" applyFont="1" applyFill="1" applyBorder="1" applyAlignment="1">
      <alignment horizontal="center"/>
    </xf>
    <xf numFmtId="10" fontId="82" fillId="11" borderId="0" xfId="410" applyNumberFormat="1" applyFont="1" applyFill="1" applyBorder="1" applyAlignment="1" applyProtection="1">
      <alignment horizontal="center"/>
    </xf>
    <xf numFmtId="1" fontId="81" fillId="0" borderId="0" xfId="27" applyNumberFormat="1" applyFont="1" applyAlignment="1">
      <alignment horizontal="center"/>
    </xf>
    <xf numFmtId="0" fontId="81" fillId="11" borderId="0" xfId="27" applyFont="1" applyFill="1" applyAlignment="1" applyProtection="1">
      <alignment horizontal="center"/>
      <protection locked="0"/>
    </xf>
    <xf numFmtId="0" fontId="81" fillId="11" borderId="0" xfId="27" applyFont="1" applyFill="1"/>
    <xf numFmtId="0" fontId="81" fillId="13" borderId="36" xfId="2398" applyFont="1" applyFill="1" applyBorder="1" applyAlignment="1">
      <alignment horizontal="center"/>
    </xf>
    <xf numFmtId="10" fontId="82" fillId="11" borderId="36" xfId="2398" applyNumberFormat="1" applyFont="1" applyFill="1" applyBorder="1" applyAlignment="1" applyProtection="1">
      <alignment horizontal="center"/>
      <protection locked="0"/>
    </xf>
    <xf numFmtId="0" fontId="81" fillId="35" borderId="60" xfId="27" applyFont="1" applyFill="1" applyBorder="1" applyAlignment="1">
      <alignment horizontal="left"/>
    </xf>
    <xf numFmtId="0" fontId="81" fillId="4" borderId="36" xfId="2398" applyFont="1" applyFill="1" applyBorder="1" applyAlignment="1">
      <alignment horizontal="center"/>
    </xf>
    <xf numFmtId="0" fontId="81" fillId="33" borderId="74" xfId="27" applyFont="1" applyFill="1" applyBorder="1" applyAlignment="1">
      <alignment horizontal="left"/>
    </xf>
    <xf numFmtId="0" fontId="107" fillId="11" borderId="44" xfId="449" applyFont="1" applyFill="1" applyBorder="1"/>
    <xf numFmtId="0" fontId="81" fillId="13" borderId="53" xfId="2398" applyFont="1" applyFill="1" applyBorder="1" applyAlignment="1">
      <alignment horizontal="left"/>
    </xf>
    <xf numFmtId="0" fontId="107" fillId="11" borderId="46" xfId="449" applyFont="1" applyFill="1" applyBorder="1"/>
    <xf numFmtId="0" fontId="82" fillId="5" borderId="53" xfId="2398" applyFont="1" applyFill="1" applyBorder="1" applyAlignment="1">
      <alignment horizontal="left"/>
    </xf>
    <xf numFmtId="0" fontId="81" fillId="11" borderId="45" xfId="27" applyFont="1" applyFill="1" applyBorder="1" applyAlignment="1">
      <alignment horizontal="left"/>
    </xf>
    <xf numFmtId="0" fontId="81" fillId="35" borderId="75" xfId="27" applyFont="1" applyFill="1" applyBorder="1" applyAlignment="1">
      <alignment horizontal="left"/>
    </xf>
    <xf numFmtId="0" fontId="81" fillId="35" borderId="76" xfId="27" applyFont="1" applyFill="1" applyBorder="1" applyAlignment="1">
      <alignment horizontal="left"/>
    </xf>
    <xf numFmtId="0" fontId="81" fillId="4" borderId="53" xfId="2398" applyFont="1" applyFill="1" applyBorder="1" applyAlignment="1">
      <alignment horizontal="left"/>
    </xf>
    <xf numFmtId="0" fontId="81" fillId="4" borderId="54" xfId="2398" applyFont="1" applyFill="1" applyBorder="1" applyAlignment="1">
      <alignment horizontal="center"/>
    </xf>
    <xf numFmtId="10" fontId="82" fillId="11" borderId="54" xfId="2398" applyNumberFormat="1" applyFont="1" applyFill="1" applyBorder="1" applyAlignment="1" applyProtection="1">
      <alignment horizontal="center"/>
      <protection locked="0"/>
    </xf>
    <xf numFmtId="0" fontId="81" fillId="35" borderId="0" xfId="27" applyFont="1" applyFill="1"/>
    <xf numFmtId="0" fontId="81" fillId="35" borderId="46" xfId="27" applyFont="1" applyFill="1" applyBorder="1" applyAlignment="1">
      <alignment horizontal="center"/>
    </xf>
    <xf numFmtId="43" fontId="82" fillId="11" borderId="54" xfId="2400" applyFont="1" applyFill="1" applyBorder="1" applyAlignment="1" applyProtection="1">
      <alignment horizontal="center"/>
      <protection locked="0"/>
    </xf>
    <xf numFmtId="43" fontId="81" fillId="13" borderId="57" xfId="2400" applyFont="1" applyFill="1" applyBorder="1" applyAlignment="1" applyProtection="1">
      <alignment horizontal="center"/>
    </xf>
    <xf numFmtId="43" fontId="89" fillId="0" borderId="36" xfId="2400" quotePrefix="1" applyFont="1" applyFill="1" applyBorder="1" applyAlignment="1" applyProtection="1">
      <alignment horizontal="center" wrapText="1"/>
      <protection locked="0"/>
    </xf>
    <xf numFmtId="43" fontId="81" fillId="13" borderId="54" xfId="2400" applyFont="1" applyFill="1" applyBorder="1" applyAlignment="1" applyProtection="1">
      <alignment horizontal="center"/>
    </xf>
    <xf numFmtId="43" fontId="81" fillId="33" borderId="57" xfId="2400" applyFont="1" applyFill="1" applyBorder="1" applyAlignment="1" applyProtection="1">
      <alignment horizontal="center"/>
    </xf>
    <xf numFmtId="43" fontId="81" fillId="35" borderId="57" xfId="2400" applyFont="1" applyFill="1" applyBorder="1" applyAlignment="1" applyProtection="1">
      <alignment horizontal="center"/>
    </xf>
    <xf numFmtId="43" fontId="89" fillId="5" borderId="36" xfId="2400" quotePrefix="1" applyFont="1" applyFill="1" applyBorder="1" applyAlignment="1" applyProtection="1">
      <alignment horizontal="center" wrapText="1"/>
      <protection locked="0"/>
    </xf>
    <xf numFmtId="43" fontId="28" fillId="0" borderId="0" xfId="2400" applyFont="1"/>
    <xf numFmtId="43" fontId="81" fillId="13" borderId="36" xfId="2400" applyFont="1" applyFill="1" applyBorder="1" applyAlignment="1" applyProtection="1">
      <alignment horizontal="center" vertical="center"/>
    </xf>
    <xf numFmtId="43" fontId="89" fillId="0" borderId="36" xfId="2400" quotePrefix="1" applyFont="1" applyFill="1" applyBorder="1" applyAlignment="1" applyProtection="1">
      <alignment horizontal="center" vertical="center" wrapText="1"/>
      <protection locked="0"/>
    </xf>
    <xf numFmtId="43" fontId="89" fillId="0" borderId="56" xfId="2400" quotePrefix="1" applyFont="1" applyFill="1" applyBorder="1" applyAlignment="1" applyProtection="1">
      <alignment horizontal="center" vertical="center" wrapText="1"/>
      <protection locked="0"/>
    </xf>
    <xf numFmtId="43" fontId="89" fillId="5" borderId="56" xfId="2400" quotePrefix="1" applyFont="1" applyFill="1" applyBorder="1" applyAlignment="1" applyProtection="1">
      <alignment horizontal="center" wrapText="1"/>
      <protection locked="0"/>
    </xf>
    <xf numFmtId="4" fontId="81" fillId="35" borderId="56" xfId="2361" applyNumberFormat="1" applyFont="1" applyFill="1" applyBorder="1" applyAlignment="1">
      <alignment horizontal="left"/>
    </xf>
    <xf numFmtId="43" fontId="89" fillId="5" borderId="54" xfId="2400" quotePrefix="1" applyFont="1" applyFill="1" applyBorder="1" applyAlignment="1" applyProtection="1">
      <alignment horizontal="center" wrapText="1"/>
      <protection locked="0"/>
    </xf>
    <xf numFmtId="43" fontId="89" fillId="11" borderId="54" xfId="2400" quotePrefix="1" applyFont="1" applyFill="1" applyBorder="1" applyAlignment="1" applyProtection="1">
      <alignment horizontal="center" wrapText="1"/>
      <protection locked="0"/>
    </xf>
    <xf numFmtId="43" fontId="89" fillId="13" borderId="54" xfId="2400" applyFont="1" applyFill="1" applyBorder="1" applyAlignment="1" applyProtection="1">
      <alignment horizontal="center" wrapText="1"/>
    </xf>
    <xf numFmtId="43" fontId="89" fillId="13" borderId="54" xfId="2400" quotePrefix="1" applyFont="1" applyFill="1" applyBorder="1" applyAlignment="1" applyProtection="1">
      <alignment horizontal="center" wrapText="1"/>
    </xf>
    <xf numFmtId="43" fontId="81" fillId="11" borderId="46" xfId="2400" applyFont="1" applyFill="1" applyBorder="1" applyAlignment="1" applyProtection="1">
      <alignment horizontal="center"/>
    </xf>
    <xf numFmtId="43" fontId="89" fillId="11" borderId="64" xfId="2400" applyFont="1" applyFill="1" applyBorder="1" applyAlignment="1" applyProtection="1">
      <alignment horizontal="center" wrapText="1"/>
      <protection locked="0"/>
    </xf>
    <xf numFmtId="43" fontId="83" fillId="11" borderId="36" xfId="2400" applyFont="1" applyFill="1" applyBorder="1" applyAlignment="1" applyProtection="1">
      <alignment horizontal="center"/>
      <protection locked="0"/>
    </xf>
    <xf numFmtId="43" fontId="82" fillId="13" borderId="54" xfId="2400" applyFont="1" applyFill="1" applyBorder="1" applyAlignment="1" applyProtection="1">
      <alignment horizontal="center"/>
    </xf>
    <xf numFmtId="43" fontId="82" fillId="4" borderId="54" xfId="2400" applyFont="1" applyFill="1" applyBorder="1" applyAlignment="1" applyProtection="1">
      <alignment horizontal="center"/>
    </xf>
    <xf numFmtId="43" fontId="82" fillId="11" borderId="36" xfId="2400" quotePrefix="1" applyFont="1" applyFill="1" applyBorder="1" applyAlignment="1" applyProtection="1">
      <alignment horizontal="center" wrapText="1"/>
      <protection locked="0"/>
    </xf>
    <xf numFmtId="43" fontId="82" fillId="5" borderId="36" xfId="2400" quotePrefix="1" applyFont="1" applyFill="1" applyBorder="1" applyAlignment="1" applyProtection="1">
      <alignment horizontal="center" wrapText="1"/>
      <protection locked="0"/>
    </xf>
    <xf numFmtId="43" fontId="81" fillId="35" borderId="36" xfId="2400" applyFont="1" applyFill="1" applyBorder="1" applyAlignment="1" applyProtection="1">
      <alignment horizontal="center"/>
    </xf>
    <xf numFmtId="0" fontId="81" fillId="35" borderId="41" xfId="27" applyFont="1" applyFill="1" applyBorder="1" applyAlignment="1">
      <alignment horizontal="left"/>
    </xf>
    <xf numFmtId="0" fontId="81" fillId="35" borderId="41" xfId="27" applyFont="1" applyFill="1" applyBorder="1" applyAlignment="1">
      <alignment horizontal="center" wrapText="1"/>
    </xf>
    <xf numFmtId="1" fontId="89" fillId="35" borderId="50" xfId="27" quotePrefix="1" applyNumberFormat="1" applyFont="1" applyFill="1" applyBorder="1" applyAlignment="1">
      <alignment horizontal="right" wrapText="1"/>
    </xf>
    <xf numFmtId="10" fontId="89" fillId="35" borderId="52" xfId="27" quotePrefix="1" applyNumberFormat="1" applyFont="1" applyFill="1" applyBorder="1" applyAlignment="1">
      <alignment horizontal="left" wrapText="1"/>
    </xf>
    <xf numFmtId="2" fontId="89" fillId="5" borderId="51" xfId="27" quotePrefix="1" applyNumberFormat="1" applyFont="1" applyFill="1" applyBorder="1" applyAlignment="1">
      <alignment horizontal="left" wrapText="1"/>
    </xf>
    <xf numFmtId="10" fontId="89" fillId="35" borderId="59" xfId="27" applyNumberFormat="1" applyFont="1" applyFill="1" applyBorder="1" applyAlignment="1">
      <alignment horizontal="center" wrapText="1"/>
    </xf>
    <xf numFmtId="10" fontId="89" fillId="35" borderId="52" xfId="27" applyNumberFormat="1" applyFont="1" applyFill="1" applyBorder="1" applyAlignment="1">
      <alignment horizontal="center" wrapText="1"/>
    </xf>
    <xf numFmtId="1" fontId="89" fillId="5" borderId="90" xfId="27" quotePrefix="1" applyNumberFormat="1" applyFont="1" applyFill="1" applyBorder="1" applyAlignment="1" applyProtection="1">
      <alignment horizontal="right" wrapText="1"/>
      <protection locked="0"/>
    </xf>
    <xf numFmtId="10" fontId="89" fillId="35" borderId="91" xfId="27" applyNumberFormat="1" applyFont="1" applyFill="1" applyBorder="1" applyAlignment="1">
      <alignment horizontal="center" wrapText="1"/>
    </xf>
    <xf numFmtId="1" fontId="89" fillId="5" borderId="92" xfId="27" quotePrefix="1" applyNumberFormat="1" applyFont="1" applyFill="1" applyBorder="1" applyAlignment="1" applyProtection="1">
      <alignment horizontal="right" wrapText="1"/>
      <protection locked="0"/>
    </xf>
    <xf numFmtId="1" fontId="89" fillId="5" borderId="93" xfId="27" quotePrefix="1" applyNumberFormat="1" applyFont="1" applyFill="1" applyBorder="1" applyAlignment="1" applyProtection="1">
      <alignment horizontal="right" wrapText="1"/>
      <protection locked="0"/>
    </xf>
    <xf numFmtId="2" fontId="89" fillId="5" borderId="78" xfId="27" quotePrefix="1" applyNumberFormat="1" applyFont="1" applyFill="1" applyBorder="1" applyAlignment="1">
      <alignment horizontal="left" wrapText="1"/>
    </xf>
    <xf numFmtId="2" fontId="89" fillId="5" borderId="67" xfId="27" quotePrefix="1" applyNumberFormat="1" applyFont="1" applyFill="1" applyBorder="1" applyAlignment="1">
      <alignment horizontal="left" wrapText="1"/>
    </xf>
    <xf numFmtId="2" fontId="89" fillId="5" borderId="36" xfId="27" quotePrefix="1" applyNumberFormat="1" applyFont="1" applyFill="1" applyBorder="1" applyAlignment="1">
      <alignment horizontal="left" wrapText="1" indent="2"/>
    </xf>
    <xf numFmtId="2" fontId="89" fillId="5" borderId="56" xfId="27" quotePrefix="1" applyNumberFormat="1" applyFont="1" applyFill="1" applyBorder="1" applyAlignment="1">
      <alignment horizontal="left" wrapText="1" indent="2"/>
    </xf>
    <xf numFmtId="2" fontId="89" fillId="5" borderId="67" xfId="27" quotePrefix="1" applyNumberFormat="1" applyFont="1" applyFill="1" applyBorder="1" applyAlignment="1">
      <alignment horizontal="left" wrapText="1" indent="2"/>
    </xf>
    <xf numFmtId="2" fontId="89" fillId="5" borderId="80" xfId="27" quotePrefix="1" applyNumberFormat="1" applyFont="1" applyFill="1" applyBorder="1" applyAlignment="1">
      <alignment horizontal="left" wrapText="1" indent="2"/>
    </xf>
    <xf numFmtId="0" fontId="89" fillId="0" borderId="88" xfId="27" quotePrefix="1" applyFont="1" applyBorder="1" applyAlignment="1" applyProtection="1">
      <alignment horizontal="left" wrapText="1" indent="2"/>
      <protection locked="0"/>
    </xf>
    <xf numFmtId="0" fontId="89" fillId="0" borderId="87" xfId="27" quotePrefix="1" applyFont="1" applyBorder="1" applyAlignment="1" applyProtection="1">
      <alignment horizontal="left" wrapText="1" indent="2"/>
      <protection locked="0"/>
    </xf>
    <xf numFmtId="0" fontId="89" fillId="0" borderId="94" xfId="27" quotePrefix="1" applyFont="1" applyBorder="1" applyAlignment="1" applyProtection="1">
      <alignment horizontal="left" wrapText="1" indent="2"/>
      <protection locked="0"/>
    </xf>
    <xf numFmtId="43" fontId="89" fillId="11" borderId="0" xfId="2400" quotePrefix="1" applyFont="1" applyFill="1" applyBorder="1" applyAlignment="1" applyProtection="1">
      <alignment horizontal="left" wrapText="1"/>
    </xf>
    <xf numFmtId="43" fontId="89" fillId="5" borderId="0" xfId="2400" quotePrefix="1" applyFont="1" applyFill="1" applyBorder="1" applyAlignment="1" applyProtection="1">
      <alignment horizontal="center" wrapText="1"/>
    </xf>
    <xf numFmtId="43" fontId="89" fillId="11" borderId="51" xfId="2400" quotePrefix="1" applyFont="1" applyFill="1" applyBorder="1" applyAlignment="1" applyProtection="1">
      <alignment horizontal="center" wrapText="1"/>
      <protection locked="0"/>
    </xf>
    <xf numFmtId="43" fontId="89" fillId="11" borderId="23" xfId="2400" quotePrefix="1" applyFont="1" applyFill="1" applyBorder="1" applyAlignment="1" applyProtection="1">
      <alignment horizontal="center" wrapText="1"/>
      <protection locked="0"/>
    </xf>
    <xf numFmtId="43" fontId="89" fillId="11" borderId="9" xfId="2400" quotePrefix="1" applyFont="1" applyFill="1" applyBorder="1" applyAlignment="1" applyProtection="1">
      <alignment horizontal="center" wrapText="1"/>
      <protection locked="0"/>
    </xf>
    <xf numFmtId="43" fontId="89" fillId="11" borderId="58" xfId="2400" quotePrefix="1" applyFont="1" applyFill="1" applyBorder="1" applyAlignment="1" applyProtection="1">
      <alignment horizontal="center" wrapText="1"/>
      <protection locked="0"/>
    </xf>
    <xf numFmtId="43" fontId="89" fillId="11" borderId="89" xfId="2400" quotePrefix="1" applyFont="1" applyFill="1" applyBorder="1" applyAlignment="1" applyProtection="1">
      <alignment horizontal="center" wrapText="1"/>
      <protection locked="0"/>
    </xf>
    <xf numFmtId="10" fontId="89" fillId="35" borderId="46" xfId="27" quotePrefix="1" applyNumberFormat="1" applyFont="1" applyFill="1" applyBorder="1" applyAlignment="1">
      <alignment horizontal="center" wrapText="1"/>
    </xf>
    <xf numFmtId="43" fontId="89" fillId="13" borderId="0" xfId="2400" quotePrefix="1" applyFont="1" applyFill="1" applyBorder="1" applyAlignment="1" applyProtection="1">
      <alignment horizontal="center" wrapText="1"/>
    </xf>
    <xf numFmtId="2" fontId="73" fillId="13" borderId="43" xfId="27" quotePrefix="1" applyNumberFormat="1" applyFont="1" applyFill="1" applyBorder="1" applyAlignment="1">
      <alignment horizontal="left" wrapText="1"/>
    </xf>
    <xf numFmtId="43" fontId="89" fillId="13" borderId="43" xfId="2400" quotePrefix="1" applyFont="1" applyFill="1" applyBorder="1" applyAlignment="1" applyProtection="1">
      <alignment horizontal="center" wrapText="1"/>
    </xf>
    <xf numFmtId="43" fontId="89" fillId="11" borderId="36" xfId="2400" quotePrefix="1" applyFont="1" applyFill="1" applyBorder="1" applyAlignment="1" applyProtection="1">
      <alignment horizontal="left" wrapText="1"/>
      <protection locked="0"/>
    </xf>
    <xf numFmtId="0" fontId="140" fillId="32" borderId="0" xfId="1256" applyFont="1" applyFill="1"/>
    <xf numFmtId="0" fontId="142" fillId="13" borderId="0" xfId="1256" applyFont="1" applyFill="1"/>
    <xf numFmtId="0" fontId="143" fillId="13" borderId="0" xfId="1256" applyFont="1" applyFill="1"/>
    <xf numFmtId="0" fontId="85" fillId="13" borderId="0" xfId="1256" applyFont="1" applyFill="1"/>
    <xf numFmtId="0" fontId="143" fillId="13" borderId="0" xfId="1256" applyFont="1" applyFill="1" applyAlignment="1">
      <alignment horizontal="center"/>
    </xf>
    <xf numFmtId="0" fontId="82" fillId="13" borderId="0" xfId="1256" applyFont="1" applyFill="1"/>
    <xf numFmtId="43" fontId="89" fillId="11" borderId="57" xfId="2400" quotePrefix="1" applyFont="1" applyFill="1" applyBorder="1" applyAlignment="1" applyProtection="1">
      <alignment horizontal="center" wrapText="1"/>
      <protection locked="0"/>
    </xf>
    <xf numFmtId="0" fontId="81" fillId="35" borderId="82" xfId="27" applyFont="1" applyFill="1" applyBorder="1" applyAlignment="1">
      <alignment horizontal="left"/>
    </xf>
    <xf numFmtId="0" fontId="81" fillId="35" borderId="10" xfId="27" applyFont="1" applyFill="1" applyBorder="1" applyAlignment="1">
      <alignment horizontal="left"/>
    </xf>
    <xf numFmtId="0" fontId="81" fillId="35" borderId="83" xfId="27" applyFont="1" applyFill="1" applyBorder="1" applyAlignment="1">
      <alignment horizontal="left"/>
    </xf>
    <xf numFmtId="0" fontId="73" fillId="33" borderId="56" xfId="27" quotePrefix="1" applyFont="1" applyFill="1" applyBorder="1" applyAlignment="1">
      <alignment wrapText="1"/>
    </xf>
    <xf numFmtId="43" fontId="89" fillId="33" borderId="56" xfId="2400" quotePrefix="1" applyFont="1" applyFill="1" applyBorder="1" applyAlignment="1" applyProtection="1">
      <alignment horizontal="center" wrapText="1"/>
    </xf>
    <xf numFmtId="4" fontId="81" fillId="35" borderId="55" xfId="2361" applyNumberFormat="1" applyFont="1" applyFill="1" applyBorder="1" applyAlignment="1">
      <alignment horizontal="left"/>
    </xf>
    <xf numFmtId="0" fontId="6" fillId="0" borderId="0" xfId="2399"/>
    <xf numFmtId="0" fontId="82" fillId="13" borderId="0" xfId="2399" applyFont="1" applyFill="1" applyAlignment="1">
      <alignment horizontal="left" vertical="center" indent="2" readingOrder="1"/>
    </xf>
    <xf numFmtId="0" fontId="110" fillId="32" borderId="0" xfId="1256" applyFont="1" applyFill="1"/>
    <xf numFmtId="0" fontId="142" fillId="32" borderId="0" xfId="1256" applyFont="1" applyFill="1"/>
    <xf numFmtId="0" fontId="142" fillId="13" borderId="101" xfId="1256" applyFont="1" applyFill="1" applyBorder="1"/>
    <xf numFmtId="0" fontId="143" fillId="13" borderId="100" xfId="1256" applyFont="1" applyFill="1" applyBorder="1"/>
    <xf numFmtId="0" fontId="85" fillId="13" borderId="101" xfId="1256" applyFont="1" applyFill="1" applyBorder="1"/>
    <xf numFmtId="0" fontId="85" fillId="13" borderId="0" xfId="1256" applyFont="1" applyFill="1" applyAlignment="1">
      <alignment vertical="center"/>
    </xf>
    <xf numFmtId="0" fontId="143" fillId="13" borderId="102" xfId="1256" applyFont="1" applyFill="1" applyBorder="1"/>
    <xf numFmtId="0" fontId="85" fillId="13" borderId="103" xfId="1256" applyFont="1" applyFill="1" applyBorder="1"/>
    <xf numFmtId="0" fontId="143" fillId="13" borderId="103" xfId="1256" applyFont="1" applyFill="1" applyBorder="1"/>
    <xf numFmtId="0" fontId="81" fillId="13" borderId="0" xfId="1256" applyFont="1" applyFill="1"/>
    <xf numFmtId="0" fontId="114" fillId="13" borderId="0" xfId="2399" applyFont="1" applyFill="1" applyAlignment="1">
      <alignment horizontal="left" vertical="center" readingOrder="1"/>
    </xf>
    <xf numFmtId="0" fontId="147" fillId="0" borderId="0" xfId="27" applyFont="1" applyAlignment="1">
      <alignment horizontal="left"/>
    </xf>
    <xf numFmtId="0" fontId="147" fillId="11" borderId="0" xfId="27" applyFont="1" applyFill="1"/>
    <xf numFmtId="0" fontId="81" fillId="35" borderId="71" xfId="2361" applyFont="1" applyFill="1" applyBorder="1" applyAlignment="1">
      <alignment horizontal="left"/>
    </xf>
    <xf numFmtId="4" fontId="81" fillId="35" borderId="53" xfId="2361" applyNumberFormat="1" applyFont="1" applyFill="1" applyBorder="1" applyAlignment="1">
      <alignment horizontal="left"/>
    </xf>
    <xf numFmtId="0" fontId="81" fillId="33" borderId="41" xfId="2361" applyFont="1" applyFill="1" applyBorder="1" applyAlignment="1">
      <alignment horizontal="left"/>
    </xf>
    <xf numFmtId="4" fontId="81" fillId="35" borderId="53" xfId="113" applyNumberFormat="1" applyFont="1" applyFill="1" applyBorder="1" applyAlignment="1">
      <alignment horizontal="left"/>
    </xf>
    <xf numFmtId="4" fontId="81" fillId="35" borderId="55" xfId="113" applyNumberFormat="1" applyFont="1" applyFill="1" applyBorder="1" applyAlignment="1">
      <alignment horizontal="left"/>
    </xf>
    <xf numFmtId="2" fontId="89" fillId="34" borderId="36" xfId="27" applyNumberFormat="1" applyFont="1" applyFill="1" applyBorder="1" applyAlignment="1">
      <alignment horizontal="left" wrapText="1"/>
    </xf>
    <xf numFmtId="2" fontId="89" fillId="34" borderId="36" xfId="27" quotePrefix="1" applyNumberFormat="1" applyFont="1" applyFill="1" applyBorder="1" applyAlignment="1">
      <alignment horizontal="left" wrapText="1"/>
    </xf>
    <xf numFmtId="2" fontId="73" fillId="11" borderId="0" xfId="27" quotePrefix="1" applyNumberFormat="1" applyFont="1" applyFill="1" applyAlignment="1">
      <alignment horizontal="left"/>
    </xf>
    <xf numFmtId="0" fontId="81" fillId="35" borderId="53" xfId="85" applyFont="1" applyFill="1" applyBorder="1" applyAlignment="1">
      <alignment horizontal="right"/>
    </xf>
    <xf numFmtId="0" fontId="82" fillId="35" borderId="53" xfId="85" applyFont="1" applyFill="1" applyBorder="1" applyAlignment="1">
      <alignment horizontal="right"/>
    </xf>
    <xf numFmtId="2" fontId="82" fillId="35" borderId="53" xfId="85" applyNumberFormat="1" applyFont="1" applyFill="1" applyBorder="1" applyAlignment="1">
      <alignment horizontal="right"/>
    </xf>
    <xf numFmtId="2" fontId="81" fillId="35" borderId="53" xfId="85" applyNumberFormat="1" applyFont="1" applyFill="1" applyBorder="1" applyAlignment="1">
      <alignment horizontal="right"/>
    </xf>
    <xf numFmtId="0" fontId="82" fillId="35" borderId="55" xfId="85" applyFont="1" applyFill="1" applyBorder="1" applyAlignment="1">
      <alignment horizontal="right"/>
    </xf>
    <xf numFmtId="0" fontId="148" fillId="0" borderId="0" xfId="2399" applyFont="1" applyAlignment="1">
      <alignment vertical="top"/>
    </xf>
    <xf numFmtId="0" fontId="149" fillId="0" borderId="0" xfId="2399" applyFont="1"/>
    <xf numFmtId="0" fontId="106" fillId="0" borderId="0" xfId="27" applyFont="1" applyAlignment="1">
      <alignment horizontal="left"/>
    </xf>
    <xf numFmtId="0" fontId="82" fillId="11" borderId="0" xfId="27" applyFont="1" applyFill="1" applyAlignment="1">
      <alignment horizontal="left"/>
    </xf>
    <xf numFmtId="167" fontId="98" fillId="0" borderId="0" xfId="27" applyNumberFormat="1" applyFont="1"/>
    <xf numFmtId="0" fontId="112" fillId="0" borderId="0" xfId="27" applyFont="1" applyAlignment="1">
      <alignment horizontal="right"/>
    </xf>
    <xf numFmtId="0" fontId="112" fillId="0" borderId="0" xfId="27" applyFont="1"/>
    <xf numFmtId="0" fontId="82" fillId="11" borderId="0" xfId="27" applyFont="1" applyFill="1" applyAlignment="1">
      <alignment vertical="center"/>
    </xf>
    <xf numFmtId="0" fontId="99" fillId="0" borderId="0" xfId="27" applyFont="1" applyAlignment="1">
      <alignment vertical="center"/>
    </xf>
    <xf numFmtId="0" fontId="101" fillId="11" borderId="0" xfId="27" applyFont="1" applyFill="1" applyAlignment="1">
      <alignment vertical="center"/>
    </xf>
    <xf numFmtId="0" fontId="107" fillId="0" borderId="0" xfId="27" applyFont="1" applyAlignment="1">
      <alignment wrapText="1"/>
    </xf>
    <xf numFmtId="0" fontId="83" fillId="0" borderId="0" xfId="2364" applyFont="1"/>
    <xf numFmtId="0" fontId="81" fillId="35" borderId="54" xfId="27" applyFont="1" applyFill="1" applyBorder="1" applyAlignment="1">
      <alignment horizontal="center"/>
    </xf>
    <xf numFmtId="10" fontId="81" fillId="13" borderId="54" xfId="51" applyNumberFormat="1" applyFont="1" applyFill="1" applyBorder="1" applyAlignment="1" applyProtection="1">
      <alignment horizontal="right"/>
    </xf>
    <xf numFmtId="0" fontId="73" fillId="0" borderId="105" xfId="76" applyFont="1" applyBorder="1" applyAlignment="1">
      <alignment horizontal="left" wrapText="1"/>
    </xf>
    <xf numFmtId="4" fontId="81" fillId="13" borderId="45" xfId="2361" applyNumberFormat="1" applyFont="1" applyFill="1" applyBorder="1" applyAlignment="1">
      <alignment horizontal="center"/>
    </xf>
    <xf numFmtId="4" fontId="81" fillId="13" borderId="0" xfId="2361" applyNumberFormat="1" applyFont="1" applyFill="1" applyAlignment="1">
      <alignment horizontal="center"/>
    </xf>
    <xf numFmtId="43" fontId="81" fillId="13" borderId="46" xfId="2400" applyFont="1" applyFill="1" applyBorder="1" applyAlignment="1" applyProtection="1">
      <alignment horizontal="center"/>
    </xf>
    <xf numFmtId="0" fontId="81" fillId="11" borderId="106" xfId="27" applyFont="1" applyFill="1" applyBorder="1" applyAlignment="1">
      <alignment horizontal="center"/>
    </xf>
    <xf numFmtId="0" fontId="81" fillId="11" borderId="107" xfId="27" applyFont="1" applyFill="1" applyBorder="1" applyAlignment="1">
      <alignment horizontal="left"/>
    </xf>
    <xf numFmtId="0" fontId="81" fillId="11" borderId="107" xfId="27" applyFont="1" applyFill="1" applyBorder="1" applyAlignment="1">
      <alignment horizontal="center"/>
    </xf>
    <xf numFmtId="0" fontId="81" fillId="11" borderId="108" xfId="27" applyFont="1" applyFill="1" applyBorder="1" applyAlignment="1">
      <alignment horizontal="center"/>
    </xf>
    <xf numFmtId="0" fontId="145" fillId="0" borderId="0" xfId="27" applyFont="1" applyAlignment="1">
      <alignment vertical="center"/>
    </xf>
    <xf numFmtId="0" fontId="99" fillId="0" borderId="0" xfId="27" applyFont="1" applyAlignment="1">
      <alignment horizontal="center" vertical="center"/>
    </xf>
    <xf numFmtId="43" fontId="99" fillId="0" borderId="0" xfId="2400" applyFont="1" applyBorder="1" applyAlignment="1" applyProtection="1">
      <alignment horizontal="center" vertical="center"/>
    </xf>
    <xf numFmtId="0" fontId="28" fillId="0" borderId="0" xfId="2358" applyAlignment="1">
      <alignment vertical="center"/>
    </xf>
    <xf numFmtId="0" fontId="68" fillId="11" borderId="0" xfId="27" applyFill="1" applyAlignment="1">
      <alignment vertical="center"/>
    </xf>
    <xf numFmtId="0" fontId="145" fillId="0" borderId="47" xfId="27" applyFont="1" applyBorder="1" applyAlignment="1">
      <alignment vertical="center"/>
    </xf>
    <xf numFmtId="0" fontId="99" fillId="0" borderId="48" xfId="27" applyFont="1" applyBorder="1" applyAlignment="1">
      <alignment horizontal="center" vertical="center"/>
    </xf>
    <xf numFmtId="43" fontId="99" fillId="0" borderId="48" xfId="2400" applyFont="1" applyBorder="1" applyAlignment="1" applyProtection="1">
      <alignment horizontal="center" vertical="center"/>
    </xf>
    <xf numFmtId="0" fontId="89" fillId="0" borderId="36" xfId="27" quotePrefix="1" applyFont="1" applyBorder="1" applyAlignment="1" applyProtection="1">
      <alignment horizontal="left" wrapText="1"/>
      <protection locked="0"/>
    </xf>
    <xf numFmtId="0" fontId="89" fillId="0" borderId="56" xfId="27" quotePrefix="1" applyFont="1" applyBorder="1" applyAlignment="1" applyProtection="1">
      <alignment horizontal="left" wrapText="1"/>
      <protection locked="0"/>
    </xf>
    <xf numFmtId="0" fontId="81" fillId="33" borderId="36" xfId="2361" applyFont="1" applyFill="1" applyBorder="1"/>
    <xf numFmtId="4" fontId="81" fillId="13" borderId="36" xfId="2361" applyNumberFormat="1" applyFont="1" applyFill="1" applyBorder="1"/>
    <xf numFmtId="0" fontId="89" fillId="5" borderId="56" xfId="27" quotePrefix="1" applyFont="1" applyFill="1" applyBorder="1" applyAlignment="1" applyProtection="1">
      <alignment wrapText="1"/>
      <protection locked="0"/>
    </xf>
    <xf numFmtId="0" fontId="81" fillId="4" borderId="36" xfId="27" applyFont="1" applyFill="1" applyBorder="1" applyAlignment="1">
      <alignment wrapText="1"/>
    </xf>
    <xf numFmtId="0" fontId="81" fillId="13" borderId="36" xfId="2361" applyFont="1" applyFill="1" applyBorder="1"/>
    <xf numFmtId="0" fontId="89" fillId="11" borderId="36" xfId="27" quotePrefix="1" applyFont="1" applyFill="1" applyBorder="1" applyAlignment="1" applyProtection="1">
      <alignment wrapText="1"/>
      <protection locked="0"/>
    </xf>
    <xf numFmtId="0" fontId="89" fillId="11" borderId="56" xfId="27" quotePrefix="1" applyFont="1" applyFill="1" applyBorder="1" applyAlignment="1" applyProtection="1">
      <alignment wrapText="1"/>
      <protection locked="0"/>
    </xf>
    <xf numFmtId="10" fontId="81" fillId="33" borderId="36" xfId="21" applyNumberFormat="1" applyFont="1" applyFill="1" applyBorder="1" applyAlignment="1">
      <alignment horizontal="right"/>
    </xf>
    <xf numFmtId="10" fontId="81" fillId="35" borderId="36" xfId="21" applyNumberFormat="1" applyFont="1" applyFill="1" applyBorder="1" applyAlignment="1">
      <alignment horizontal="right"/>
    </xf>
    <xf numFmtId="43" fontId="81" fillId="35" borderId="36" xfId="2400" applyFont="1" applyFill="1" applyBorder="1" applyAlignment="1" applyProtection="1">
      <alignment horizontal="right"/>
    </xf>
    <xf numFmtId="43" fontId="82" fillId="11" borderId="36" xfId="2400" quotePrefix="1" applyFont="1" applyFill="1" applyBorder="1" applyAlignment="1" applyProtection="1">
      <alignment horizontal="right" wrapText="1"/>
      <protection locked="0"/>
    </xf>
    <xf numFmtId="43" fontId="82" fillId="13" borderId="36" xfId="2400" quotePrefix="1" applyFont="1" applyFill="1" applyBorder="1" applyAlignment="1" applyProtection="1">
      <alignment horizontal="right" wrapText="1"/>
    </xf>
    <xf numFmtId="43" fontId="81" fillId="13" borderId="36" xfId="2400" applyFont="1" applyFill="1" applyBorder="1" applyAlignment="1" applyProtection="1">
      <alignment horizontal="right"/>
    </xf>
    <xf numFmtId="10" fontId="82" fillId="11" borderId="36" xfId="2401" applyNumberFormat="1" applyFont="1" applyFill="1" applyBorder="1" applyAlignment="1" applyProtection="1">
      <alignment horizontal="center" wrapText="1"/>
      <protection locked="0"/>
    </xf>
    <xf numFmtId="10" fontId="82" fillId="11" borderId="36" xfId="2401" quotePrefix="1" applyNumberFormat="1" applyFont="1" applyFill="1" applyBorder="1" applyAlignment="1" applyProtection="1">
      <alignment horizontal="center" wrapText="1"/>
      <protection locked="0"/>
    </xf>
    <xf numFmtId="0" fontId="89" fillId="0" borderId="105" xfId="76" applyFont="1" applyBorder="1" applyAlignment="1">
      <alignment horizontal="left"/>
    </xf>
    <xf numFmtId="171" fontId="89" fillId="0" borderId="105" xfId="76" applyNumberFormat="1" applyFont="1" applyBorder="1" applyAlignment="1">
      <alignment horizontal="left"/>
    </xf>
    <xf numFmtId="1" fontId="81" fillId="0" borderId="0" xfId="27" applyNumberFormat="1" applyFont="1" applyAlignment="1">
      <alignment horizontal="left"/>
    </xf>
    <xf numFmtId="0" fontId="89" fillId="33" borderId="53" xfId="27" quotePrefix="1" applyFont="1" applyFill="1" applyBorder="1" applyAlignment="1">
      <alignment horizontal="center" wrapText="1"/>
    </xf>
    <xf numFmtId="0" fontId="89" fillId="33" borderId="55" xfId="27" quotePrefix="1" applyFont="1" applyFill="1" applyBorder="1" applyAlignment="1">
      <alignment horizontal="center" wrapText="1"/>
    </xf>
    <xf numFmtId="4" fontId="106" fillId="13" borderId="57" xfId="2358" applyNumberFormat="1" applyFont="1" applyFill="1" applyBorder="1" applyAlignment="1">
      <alignment horizontal="right"/>
    </xf>
    <xf numFmtId="2" fontId="81" fillId="0" borderId="0" xfId="27" applyNumberFormat="1" applyFont="1" applyAlignment="1">
      <alignment horizontal="left"/>
    </xf>
    <xf numFmtId="43" fontId="81" fillId="0" borderId="0" xfId="2400" applyFont="1" applyFill="1" applyBorder="1" applyAlignment="1" applyProtection="1">
      <alignment horizontal="right"/>
    </xf>
    <xf numFmtId="172" fontId="82" fillId="35" borderId="36" xfId="2364" applyNumberFormat="1" applyFont="1" applyFill="1" applyBorder="1"/>
    <xf numFmtId="0" fontId="81" fillId="33" borderId="50" xfId="27" applyFont="1" applyFill="1" applyBorder="1" applyAlignment="1">
      <alignment horizontal="center" wrapText="1"/>
    </xf>
    <xf numFmtId="2" fontId="81" fillId="33" borderId="55" xfId="27" applyNumberFormat="1" applyFont="1" applyFill="1" applyBorder="1" applyAlignment="1">
      <alignment horizontal="right"/>
    </xf>
    <xf numFmtId="0" fontId="73" fillId="13" borderId="36" xfId="27" quotePrefix="1" applyFont="1" applyFill="1" applyBorder="1" applyAlignment="1">
      <alignment horizontal="left" wrapText="1"/>
    </xf>
    <xf numFmtId="0" fontId="68" fillId="11" borderId="0" xfId="27" applyFill="1" applyAlignment="1">
      <alignment horizontal="center"/>
    </xf>
    <xf numFmtId="0" fontId="145" fillId="35" borderId="84" xfId="21" applyFont="1" applyFill="1" applyBorder="1" applyAlignment="1">
      <alignment horizontal="center"/>
    </xf>
    <xf numFmtId="0" fontId="145" fillId="0" borderId="45" xfId="27" applyFont="1" applyBorder="1" applyAlignment="1">
      <alignment vertical="center"/>
    </xf>
    <xf numFmtId="0" fontId="73" fillId="0" borderId="0" xfId="27" applyFont="1" applyAlignment="1">
      <alignment horizontal="left"/>
    </xf>
    <xf numFmtId="0" fontId="73" fillId="11" borderId="0" xfId="27" applyFont="1" applyFill="1"/>
    <xf numFmtId="0" fontId="113" fillId="0" borderId="0" xfId="27" applyFont="1"/>
    <xf numFmtId="0" fontId="152" fillId="0" borderId="0" xfId="27" applyFont="1"/>
    <xf numFmtId="0" fontId="107" fillId="0" borderId="0" xfId="27" applyFont="1"/>
    <xf numFmtId="0" fontId="107" fillId="11" borderId="0" xfId="27" applyFont="1" applyFill="1"/>
    <xf numFmtId="0" fontId="107" fillId="0" borderId="0" xfId="27" applyFont="1" applyAlignment="1">
      <alignment vertical="center"/>
    </xf>
    <xf numFmtId="0" fontId="83" fillId="0" borderId="0" xfId="2358" applyFont="1" applyAlignment="1">
      <alignment vertical="center"/>
    </xf>
    <xf numFmtId="0" fontId="83" fillId="0" borderId="0" xfId="2358" applyFont="1"/>
    <xf numFmtId="9" fontId="89" fillId="0" borderId="0" xfId="2360" applyFont="1"/>
    <xf numFmtId="0" fontId="107" fillId="0" borderId="0" xfId="27" applyFont="1" applyAlignment="1">
      <alignment horizontal="center" vertical="center"/>
    </xf>
    <xf numFmtId="43" fontId="107" fillId="0" borderId="0" xfId="2400" applyFont="1" applyBorder="1" applyAlignment="1" applyProtection="1">
      <alignment horizontal="center" vertical="center"/>
    </xf>
    <xf numFmtId="0" fontId="89" fillId="33" borderId="79" xfId="27" quotePrefix="1" applyFont="1" applyFill="1" applyBorder="1" applyAlignment="1">
      <alignment horizontal="right" wrapText="1"/>
    </xf>
    <xf numFmtId="43" fontId="89" fillId="13" borderId="109" xfId="2400" quotePrefix="1" applyFont="1" applyFill="1" applyBorder="1" applyAlignment="1" applyProtection="1">
      <alignment horizontal="center" wrapText="1"/>
      <protection locked="0"/>
    </xf>
    <xf numFmtId="2" fontId="89" fillId="13" borderId="109" xfId="27" quotePrefix="1" applyNumberFormat="1" applyFont="1" applyFill="1" applyBorder="1" applyAlignment="1" applyProtection="1">
      <alignment horizontal="center" wrapText="1"/>
      <protection locked="0"/>
    </xf>
    <xf numFmtId="0" fontId="73" fillId="13" borderId="54" xfId="27" quotePrefix="1" applyFont="1" applyFill="1" applyBorder="1" applyAlignment="1">
      <alignment wrapText="1"/>
    </xf>
    <xf numFmtId="0" fontId="89" fillId="5" borderId="54" xfId="27" quotePrefix="1" applyFont="1" applyFill="1" applyBorder="1" applyAlignment="1">
      <alignment wrapText="1"/>
    </xf>
    <xf numFmtId="0" fontId="73" fillId="13" borderId="64" xfId="27" quotePrefix="1" applyFont="1" applyFill="1" applyBorder="1" applyAlignment="1">
      <alignment wrapText="1"/>
    </xf>
    <xf numFmtId="0" fontId="89" fillId="5" borderId="72" xfId="27" quotePrefix="1" applyFont="1" applyFill="1" applyBorder="1" applyAlignment="1">
      <alignment wrapText="1"/>
    </xf>
    <xf numFmtId="0" fontId="73" fillId="35" borderId="57" xfId="27" quotePrefix="1" applyFont="1" applyFill="1" applyBorder="1" applyAlignment="1">
      <alignment wrapText="1"/>
    </xf>
    <xf numFmtId="43" fontId="89" fillId="13" borderId="115" xfId="2400" quotePrefix="1" applyFont="1" applyFill="1" applyBorder="1" applyAlignment="1" applyProtection="1">
      <alignment horizontal="center" wrapText="1"/>
      <protection locked="0"/>
    </xf>
    <xf numFmtId="2" fontId="81" fillId="33" borderId="53" xfId="27" applyNumberFormat="1" applyFont="1" applyFill="1" applyBorder="1" applyAlignment="1">
      <alignment horizontal="center"/>
    </xf>
    <xf numFmtId="2" fontId="81" fillId="33" borderId="54" xfId="27" applyNumberFormat="1" applyFont="1" applyFill="1" applyBorder="1" applyAlignment="1">
      <alignment horizontal="center"/>
    </xf>
    <xf numFmtId="1" fontId="89" fillId="13" borderId="79" xfId="27" quotePrefix="1" applyNumberFormat="1" applyFont="1" applyFill="1" applyBorder="1" applyAlignment="1" applyProtection="1">
      <alignment horizontal="center" wrapText="1"/>
      <protection locked="0"/>
    </xf>
    <xf numFmtId="2" fontId="89" fillId="5" borderId="37" xfId="27" quotePrefix="1" applyNumberFormat="1" applyFont="1" applyFill="1" applyBorder="1" applyAlignment="1">
      <alignment horizontal="left" wrapText="1"/>
    </xf>
    <xf numFmtId="0" fontId="68" fillId="33" borderId="53" xfId="27" applyFill="1" applyBorder="1" applyAlignment="1">
      <alignment horizontal="right"/>
    </xf>
    <xf numFmtId="43" fontId="81" fillId="33" borderId="52" xfId="2400" applyFont="1" applyFill="1" applyBorder="1" applyAlignment="1" applyProtection="1">
      <alignment horizontal="center"/>
    </xf>
    <xf numFmtId="0" fontId="68" fillId="33" borderId="53" xfId="27" applyFill="1" applyBorder="1" applyAlignment="1">
      <alignment horizontal="center"/>
    </xf>
    <xf numFmtId="0" fontId="69" fillId="33" borderId="86" xfId="27" applyFont="1" applyFill="1" applyBorder="1" applyAlignment="1">
      <alignment horizontal="center"/>
    </xf>
    <xf numFmtId="0" fontId="83" fillId="13" borderId="36" xfId="21" applyFont="1" applyFill="1" applyBorder="1" applyAlignment="1">
      <alignment horizontal="left"/>
    </xf>
    <xf numFmtId="0" fontId="4" fillId="0" borderId="0" xfId="2358" applyFont="1"/>
    <xf numFmtId="0" fontId="4" fillId="11" borderId="0" xfId="2361" applyFont="1" applyFill="1"/>
    <xf numFmtId="0" fontId="3" fillId="0" borderId="0" xfId="2358" applyFont="1"/>
    <xf numFmtId="0" fontId="89" fillId="11" borderId="0" xfId="27" applyFont="1" applyFill="1"/>
    <xf numFmtId="43" fontId="154" fillId="0" borderId="48" xfId="2400" applyFont="1" applyBorder="1" applyAlignment="1" applyProtection="1">
      <alignment horizontal="center" vertical="center"/>
    </xf>
    <xf numFmtId="43" fontId="154" fillId="0" borderId="0" xfId="2400" applyFont="1" applyAlignment="1">
      <alignment horizontal="center"/>
    </xf>
    <xf numFmtId="0" fontId="101" fillId="0" borderId="0" xfId="27" applyFont="1" applyAlignment="1">
      <alignment wrapText="1"/>
    </xf>
    <xf numFmtId="1" fontId="81" fillId="0" borderId="0" xfId="27" applyNumberFormat="1" applyFont="1" applyAlignment="1">
      <alignment wrapText="1"/>
    </xf>
    <xf numFmtId="1" fontId="81" fillId="0" borderId="0" xfId="27" applyNumberFormat="1" applyFont="1"/>
    <xf numFmtId="0" fontId="81" fillId="4" borderId="75" xfId="27" applyFont="1" applyFill="1" applyBorder="1" applyAlignment="1">
      <alignment horizontal="left"/>
    </xf>
    <xf numFmtId="10" fontId="81" fillId="4" borderId="60" xfId="27" applyNumberFormat="1" applyFont="1" applyFill="1" applyBorder="1" applyAlignment="1">
      <alignment horizontal="left"/>
    </xf>
    <xf numFmtId="10" fontId="81" fillId="4" borderId="76" xfId="27" applyNumberFormat="1" applyFont="1" applyFill="1" applyBorder="1" applyAlignment="1">
      <alignment horizontal="left"/>
    </xf>
    <xf numFmtId="0" fontId="82" fillId="5" borderId="55" xfId="2398" applyFont="1" applyFill="1" applyBorder="1" applyAlignment="1">
      <alignment horizontal="left"/>
    </xf>
    <xf numFmtId="10" fontId="82" fillId="11" borderId="56" xfId="2398" applyNumberFormat="1" applyFont="1" applyFill="1" applyBorder="1" applyAlignment="1" applyProtection="1">
      <alignment horizontal="center"/>
      <protection locked="0"/>
    </xf>
    <xf numFmtId="10" fontId="82" fillId="11" borderId="57" xfId="2398" applyNumberFormat="1" applyFont="1" applyFill="1" applyBorder="1" applyAlignment="1" applyProtection="1">
      <alignment horizontal="center"/>
      <protection locked="0"/>
    </xf>
    <xf numFmtId="0" fontId="112" fillId="0" borderId="0" xfId="27" applyFont="1" applyAlignment="1">
      <alignment wrapText="1"/>
    </xf>
    <xf numFmtId="0" fontId="83" fillId="5" borderId="36" xfId="2358" applyFont="1" applyFill="1" applyBorder="1" applyAlignment="1">
      <alignment horizontal="left"/>
    </xf>
    <xf numFmtId="2" fontId="73" fillId="13" borderId="0" xfId="27" quotePrefix="1" applyNumberFormat="1" applyFont="1" applyFill="1" applyAlignment="1">
      <alignment horizontal="left" wrapText="1" indent="1"/>
    </xf>
    <xf numFmtId="0" fontId="106" fillId="35" borderId="50" xfId="27" applyFont="1" applyFill="1" applyBorder="1" applyAlignment="1">
      <alignment horizontal="center"/>
    </xf>
    <xf numFmtId="0" fontId="106" fillId="35" borderId="51" xfId="27" applyFont="1" applyFill="1" applyBorder="1" applyAlignment="1">
      <alignment horizontal="center"/>
    </xf>
    <xf numFmtId="43" fontId="106" fillId="35" borderId="51" xfId="2400" applyFont="1" applyFill="1" applyBorder="1" applyAlignment="1" applyProtection="1">
      <alignment horizontal="center"/>
    </xf>
    <xf numFmtId="0" fontId="106" fillId="35" borderId="52" xfId="27" applyFont="1" applyFill="1" applyBorder="1" applyAlignment="1">
      <alignment horizontal="center" wrapText="1"/>
    </xf>
    <xf numFmtId="0" fontId="106" fillId="35" borderId="53" xfId="27" applyFont="1" applyFill="1" applyBorder="1" applyAlignment="1">
      <alignment horizontal="center"/>
    </xf>
    <xf numFmtId="0" fontId="106" fillId="33" borderId="36" xfId="27" applyFont="1" applyFill="1" applyBorder="1" applyAlignment="1">
      <alignment horizontal="left"/>
    </xf>
    <xf numFmtId="43" fontId="106" fillId="33" borderId="36" xfId="2400" applyFont="1" applyFill="1" applyBorder="1" applyAlignment="1" applyProtection="1">
      <alignment horizontal="center"/>
    </xf>
    <xf numFmtId="0" fontId="106" fillId="35" borderId="54" xfId="27" applyFont="1" applyFill="1" applyBorder="1"/>
    <xf numFmtId="0" fontId="83" fillId="35" borderId="53" xfId="2358" applyFont="1" applyFill="1" applyBorder="1" applyAlignment="1">
      <alignment horizontal="right"/>
    </xf>
    <xf numFmtId="10" fontId="106" fillId="35" borderId="54" xfId="2358" applyNumberFormat="1" applyFont="1" applyFill="1" applyBorder="1"/>
    <xf numFmtId="0" fontId="83" fillId="35" borderId="53" xfId="27" quotePrefix="1" applyFont="1" applyFill="1" applyBorder="1" applyAlignment="1">
      <alignment horizontal="right" wrapText="1"/>
    </xf>
    <xf numFmtId="0" fontId="83" fillId="5" borderId="36" xfId="2358" applyFont="1" applyFill="1" applyBorder="1" applyAlignment="1">
      <alignment horizontal="left" indent="1"/>
    </xf>
    <xf numFmtId="43" fontId="83" fillId="13" borderId="36" xfId="2400" applyFont="1" applyFill="1" applyBorder="1" applyAlignment="1" applyProtection="1">
      <alignment horizontal="center"/>
    </xf>
    <xf numFmtId="0" fontId="106" fillId="35" borderId="53" xfId="2358" applyFont="1" applyFill="1" applyBorder="1" applyAlignment="1">
      <alignment horizontal="left"/>
    </xf>
    <xf numFmtId="0" fontId="106" fillId="33" borderId="36" xfId="2358" applyFont="1" applyFill="1" applyBorder="1" applyAlignment="1">
      <alignment horizontal="left"/>
    </xf>
    <xf numFmtId="0" fontId="83" fillId="35" borderId="53" xfId="2358" applyFont="1" applyFill="1" applyBorder="1" applyAlignment="1">
      <alignment horizontal="left"/>
    </xf>
    <xf numFmtId="0" fontId="106" fillId="11" borderId="37" xfId="27" applyFont="1" applyFill="1" applyBorder="1" applyAlignment="1">
      <alignment horizontal="left"/>
    </xf>
    <xf numFmtId="43" fontId="106" fillId="11" borderId="37" xfId="2400" applyFont="1" applyFill="1" applyBorder="1" applyAlignment="1" applyProtection="1">
      <alignment horizontal="center"/>
    </xf>
    <xf numFmtId="0" fontId="83" fillId="35" borderId="54" xfId="2358" applyFont="1" applyFill="1" applyBorder="1" applyAlignment="1">
      <alignment horizontal="left"/>
    </xf>
    <xf numFmtId="4" fontId="106" fillId="13" borderId="36" xfId="2358" applyNumberFormat="1" applyFont="1" applyFill="1" applyBorder="1" applyAlignment="1">
      <alignment horizontal="left"/>
    </xf>
    <xf numFmtId="0" fontId="106" fillId="35" borderId="53" xfId="27" applyFont="1" applyFill="1" applyBorder="1" applyAlignment="1">
      <alignment horizontal="right"/>
    </xf>
    <xf numFmtId="0" fontId="106" fillId="13" borderId="36" xfId="2358" applyFont="1" applyFill="1" applyBorder="1" applyAlignment="1">
      <alignment horizontal="left"/>
    </xf>
    <xf numFmtId="43" fontId="106" fillId="13" borderId="36" xfId="2400" applyFont="1" applyFill="1" applyBorder="1" applyAlignment="1" applyProtection="1">
      <alignment horizontal="center"/>
    </xf>
    <xf numFmtId="0" fontId="106" fillId="35" borderId="63" xfId="27" applyFont="1" applyFill="1" applyBorder="1" applyAlignment="1">
      <alignment horizontal="left"/>
    </xf>
    <xf numFmtId="0" fontId="106" fillId="4" borderId="37" xfId="27" applyFont="1" applyFill="1" applyBorder="1" applyAlignment="1">
      <alignment horizontal="left"/>
    </xf>
    <xf numFmtId="43" fontId="106" fillId="4" borderId="37" xfId="2400" applyFont="1" applyFill="1" applyBorder="1" applyAlignment="1" applyProtection="1">
      <alignment horizontal="center"/>
    </xf>
    <xf numFmtId="0" fontId="106" fillId="35" borderId="64" xfId="27" applyFont="1" applyFill="1" applyBorder="1"/>
    <xf numFmtId="43" fontId="83" fillId="11" borderId="36" xfId="2400" quotePrefix="1" applyFont="1" applyFill="1" applyBorder="1" applyAlignment="1" applyProtection="1">
      <alignment horizontal="center" wrapText="1"/>
      <protection locked="0"/>
    </xf>
    <xf numFmtId="0" fontId="155" fillId="33" borderId="50" xfId="27" quotePrefix="1" applyFont="1" applyFill="1" applyBorder="1" applyAlignment="1">
      <alignment horizontal="left" wrapText="1"/>
    </xf>
    <xf numFmtId="0" fontId="106" fillId="13" borderId="51" xfId="2358" applyFont="1" applyFill="1" applyBorder="1" applyAlignment="1">
      <alignment horizontal="left"/>
    </xf>
    <xf numFmtId="0" fontId="106" fillId="11" borderId="52" xfId="2358" applyFont="1" applyFill="1" applyBorder="1" applyAlignment="1" applyProtection="1">
      <alignment horizontal="center"/>
      <protection locked="0"/>
    </xf>
    <xf numFmtId="0" fontId="106" fillId="33" borderId="53" xfId="27" applyFont="1" applyFill="1" applyBorder="1" applyAlignment="1">
      <alignment horizontal="right"/>
    </xf>
    <xf numFmtId="0" fontId="106" fillId="34" borderId="54" xfId="27" applyFont="1" applyFill="1" applyBorder="1" applyAlignment="1">
      <alignment horizontal="center"/>
    </xf>
    <xf numFmtId="0" fontId="83" fillId="33" borderId="53" xfId="27" quotePrefix="1" applyFont="1" applyFill="1" applyBorder="1" applyAlignment="1">
      <alignment horizontal="center" wrapText="1"/>
    </xf>
    <xf numFmtId="43" fontId="83" fillId="11" borderId="54" xfId="2400" applyFont="1" applyFill="1" applyBorder="1" applyAlignment="1" applyProtection="1">
      <alignment horizontal="right"/>
      <protection locked="0"/>
    </xf>
    <xf numFmtId="0" fontId="83" fillId="33" borderId="55" xfId="27" quotePrefix="1" applyFont="1" applyFill="1" applyBorder="1" applyAlignment="1">
      <alignment horizontal="center" wrapText="1"/>
    </xf>
    <xf numFmtId="0" fontId="83" fillId="13" borderId="56" xfId="2358" applyFont="1" applyFill="1" applyBorder="1" applyAlignment="1">
      <alignment horizontal="left"/>
    </xf>
    <xf numFmtId="0" fontId="106" fillId="11" borderId="0" xfId="27" applyFont="1" applyFill="1" applyAlignment="1">
      <alignment horizontal="right"/>
    </xf>
    <xf numFmtId="0" fontId="106" fillId="11" borderId="0" xfId="27" applyFont="1" applyFill="1" applyAlignment="1">
      <alignment horizontal="center"/>
    </xf>
    <xf numFmtId="0" fontId="106" fillId="35" borderId="50" xfId="27" applyFont="1" applyFill="1" applyBorder="1" applyAlignment="1">
      <alignment horizontal="left"/>
    </xf>
    <xf numFmtId="0" fontId="106" fillId="35" borderId="52" xfId="27" applyFont="1" applyFill="1" applyBorder="1" applyAlignment="1">
      <alignment horizontal="center"/>
    </xf>
    <xf numFmtId="0" fontId="83" fillId="5" borderId="53" xfId="2358" applyFont="1" applyFill="1" applyBorder="1" applyAlignment="1">
      <alignment horizontal="left"/>
    </xf>
    <xf numFmtId="4" fontId="106" fillId="33" borderId="55" xfId="2358" applyNumberFormat="1" applyFont="1" applyFill="1" applyBorder="1" applyAlignment="1">
      <alignment horizontal="left"/>
    </xf>
    <xf numFmtId="43" fontId="106" fillId="33" borderId="56" xfId="2400" applyFont="1" applyFill="1" applyBorder="1" applyAlignment="1" applyProtection="1">
      <alignment horizontal="center"/>
    </xf>
    <xf numFmtId="0" fontId="106" fillId="33" borderId="50" xfId="27" applyFont="1" applyFill="1" applyBorder="1" applyAlignment="1">
      <alignment horizontal="left"/>
    </xf>
    <xf numFmtId="0" fontId="106" fillId="33" borderId="52" xfId="27" applyFont="1" applyFill="1" applyBorder="1" applyAlignment="1">
      <alignment horizontal="center"/>
    </xf>
    <xf numFmtId="0" fontId="83" fillId="0" borderId="0" xfId="27" quotePrefix="1" applyFont="1"/>
    <xf numFmtId="43" fontId="83" fillId="0" borderId="54" xfId="2400" applyFont="1" applyFill="1" applyBorder="1" applyAlignment="1" applyProtection="1">
      <alignment horizontal="center"/>
      <protection locked="0"/>
    </xf>
    <xf numFmtId="4" fontId="106" fillId="13" borderId="63" xfId="2358" applyNumberFormat="1" applyFont="1" applyFill="1" applyBorder="1" applyAlignment="1">
      <alignment horizontal="left"/>
    </xf>
    <xf numFmtId="43" fontId="106" fillId="13" borderId="64" xfId="2400" applyFont="1" applyFill="1" applyBorder="1" applyAlignment="1" applyProtection="1">
      <alignment horizontal="center"/>
    </xf>
    <xf numFmtId="0" fontId="83" fillId="5" borderId="53" xfId="27" quotePrefix="1" applyFont="1" applyFill="1" applyBorder="1"/>
    <xf numFmtId="43" fontId="83" fillId="0" borderId="54" xfId="2400" quotePrefix="1" applyFont="1" applyFill="1" applyBorder="1" applyAlignment="1" applyProtection="1">
      <alignment horizontal="center"/>
      <protection locked="0"/>
    </xf>
    <xf numFmtId="43" fontId="83" fillId="0" borderId="0" xfId="51" applyFont="1" applyFill="1" applyProtection="1"/>
    <xf numFmtId="4" fontId="106" fillId="13" borderId="53" xfId="2358" applyNumberFormat="1" applyFont="1" applyFill="1" applyBorder="1" applyAlignment="1">
      <alignment horizontal="left"/>
    </xf>
    <xf numFmtId="43" fontId="106" fillId="13" borderId="54" xfId="43" applyFont="1" applyFill="1" applyBorder="1" applyAlignment="1" applyProtection="1">
      <alignment horizontal="center"/>
    </xf>
    <xf numFmtId="4" fontId="106" fillId="33" borderId="53" xfId="2358" applyNumberFormat="1" applyFont="1" applyFill="1" applyBorder="1" applyAlignment="1">
      <alignment horizontal="left"/>
    </xf>
    <xf numFmtId="43" fontId="106" fillId="33" borderId="54" xfId="43" applyFont="1" applyFill="1" applyBorder="1" applyAlignment="1" applyProtection="1">
      <alignment horizontal="center"/>
    </xf>
    <xf numFmtId="4" fontId="106" fillId="35" borderId="112" xfId="2358" applyNumberFormat="1" applyFont="1" applyFill="1" applyBorder="1" applyAlignment="1">
      <alignment horizontal="left"/>
    </xf>
    <xf numFmtId="43" fontId="106" fillId="35" borderId="113" xfId="43" applyFont="1" applyFill="1" applyBorder="1" applyAlignment="1" applyProtection="1">
      <alignment horizontal="center"/>
    </xf>
    <xf numFmtId="0" fontId="83" fillId="0" borderId="0" xfId="27" applyFont="1"/>
    <xf numFmtId="4" fontId="106" fillId="13" borderId="53" xfId="2358" applyNumberFormat="1" applyFont="1" applyFill="1" applyBorder="1" applyAlignment="1">
      <alignment horizontal="left" indent="1"/>
    </xf>
    <xf numFmtId="43" fontId="106" fillId="13" borderId="54" xfId="2400" applyFont="1" applyFill="1" applyBorder="1" applyAlignment="1" applyProtection="1">
      <alignment horizontal="center"/>
    </xf>
    <xf numFmtId="0" fontId="106" fillId="33" borderId="42" xfId="27" applyFont="1" applyFill="1" applyBorder="1"/>
    <xf numFmtId="0" fontId="83" fillId="33" borderId="44" xfId="27" applyFont="1" applyFill="1" applyBorder="1"/>
    <xf numFmtId="43" fontId="83" fillId="0" borderId="54" xfId="43" quotePrefix="1" applyFont="1" applyFill="1" applyBorder="1" applyAlignment="1" applyProtection="1">
      <alignment horizontal="center"/>
      <protection locked="0"/>
    </xf>
    <xf numFmtId="0" fontId="106" fillId="35" borderId="43" xfId="27" applyFont="1" applyFill="1" applyBorder="1" applyAlignment="1">
      <alignment wrapText="1"/>
    </xf>
    <xf numFmtId="0" fontId="106" fillId="35" borderId="44" xfId="27" applyFont="1" applyFill="1" applyBorder="1" applyAlignment="1">
      <alignment wrapText="1"/>
    </xf>
    <xf numFmtId="0" fontId="106" fillId="33" borderId="110" xfId="27" applyFont="1" applyFill="1" applyBorder="1" applyAlignment="1">
      <alignment horizontal="center" wrapText="1"/>
    </xf>
    <xf numFmtId="0" fontId="106" fillId="4" borderId="111" xfId="27" applyFont="1" applyFill="1" applyBorder="1" applyAlignment="1">
      <alignment horizontal="center" wrapText="1"/>
    </xf>
    <xf numFmtId="0" fontId="106" fillId="4" borderId="53" xfId="27" applyFont="1" applyFill="1" applyBorder="1" applyAlignment="1">
      <alignment horizontal="center" wrapText="1"/>
    </xf>
    <xf numFmtId="0" fontId="106" fillId="4" borderId="109" xfId="27" applyFont="1" applyFill="1" applyBorder="1" applyAlignment="1">
      <alignment horizontal="center" wrapText="1"/>
    </xf>
    <xf numFmtId="0" fontId="106" fillId="35" borderId="53" xfId="27" applyFont="1" applyFill="1" applyBorder="1" applyAlignment="1">
      <alignment horizontal="center" wrapText="1"/>
    </xf>
    <xf numFmtId="0" fontId="106" fillId="35" borderId="54" xfId="27" applyFont="1" applyFill="1" applyBorder="1" applyAlignment="1">
      <alignment horizontal="center" wrapText="1"/>
    </xf>
    <xf numFmtId="0" fontId="83" fillId="34" borderId="79" xfId="27" quotePrefix="1" applyFont="1" applyFill="1" applyBorder="1" applyAlignment="1">
      <alignment wrapText="1"/>
    </xf>
    <xf numFmtId="0" fontId="83" fillId="5" borderId="79" xfId="27" quotePrefix="1" applyFont="1" applyFill="1" applyBorder="1" applyAlignment="1">
      <alignment horizontal="left" wrapText="1" indent="1"/>
    </xf>
    <xf numFmtId="0" fontId="106" fillId="0" borderId="0" xfId="27" applyFont="1" applyAlignment="1">
      <alignment horizontal="center"/>
    </xf>
    <xf numFmtId="0" fontId="83" fillId="0" borderId="0" xfId="27" applyFont="1" applyAlignment="1">
      <alignment horizontal="center"/>
    </xf>
    <xf numFmtId="0" fontId="83" fillId="0" borderId="46" xfId="27" applyFont="1" applyBorder="1" applyAlignment="1">
      <alignment horizontal="center"/>
    </xf>
    <xf numFmtId="0" fontId="83" fillId="5" borderId="53" xfId="27" quotePrefix="1" applyFont="1" applyFill="1" applyBorder="1" applyAlignment="1">
      <alignment wrapText="1"/>
    </xf>
    <xf numFmtId="43" fontId="106" fillId="33" borderId="54" xfId="2400" applyFont="1" applyFill="1" applyBorder="1" applyAlignment="1" applyProtection="1">
      <alignment horizontal="center"/>
    </xf>
    <xf numFmtId="4" fontId="106" fillId="33" borderId="55" xfId="2361" applyNumberFormat="1" applyFont="1" applyFill="1" applyBorder="1" applyAlignment="1">
      <alignment horizontal="left"/>
    </xf>
    <xf numFmtId="0" fontId="83" fillId="0" borderId="48" xfId="27" applyFont="1" applyBorder="1" applyAlignment="1">
      <alignment horizontal="center"/>
    </xf>
    <xf numFmtId="0" fontId="83" fillId="0" borderId="49" xfId="27" applyFont="1" applyBorder="1" applyAlignment="1">
      <alignment horizontal="center"/>
    </xf>
    <xf numFmtId="0" fontId="106" fillId="35" borderId="51" xfId="27" applyFont="1" applyFill="1" applyBorder="1" applyAlignment="1">
      <alignment horizontal="center" wrapText="1"/>
    </xf>
    <xf numFmtId="10" fontId="106" fillId="35" borderId="52" xfId="27" applyNumberFormat="1" applyFont="1" applyFill="1" applyBorder="1" applyAlignment="1">
      <alignment horizontal="center" wrapText="1"/>
    </xf>
    <xf numFmtId="1" fontId="83" fillId="35" borderId="53" xfId="27" quotePrefix="1" applyNumberFormat="1" applyFont="1" applyFill="1" applyBorder="1" applyAlignment="1">
      <alignment horizontal="right" wrapText="1"/>
    </xf>
    <xf numFmtId="2" fontId="83" fillId="5" borderId="36" xfId="27" quotePrefix="1" applyNumberFormat="1" applyFont="1" applyFill="1" applyBorder="1" applyAlignment="1">
      <alignment horizontal="left" wrapText="1"/>
    </xf>
    <xf numFmtId="43" fontId="83" fillId="13" borderId="36" xfId="2400" applyFont="1" applyFill="1" applyBorder="1" applyAlignment="1" applyProtection="1">
      <alignment horizontal="center" wrapText="1"/>
    </xf>
    <xf numFmtId="10" fontId="83" fillId="35" borderId="54" xfId="27" quotePrefix="1" applyNumberFormat="1" applyFont="1" applyFill="1" applyBorder="1" applyAlignment="1">
      <alignment horizontal="center" wrapText="1"/>
    </xf>
    <xf numFmtId="43" fontId="83" fillId="13" borderId="36" xfId="2400" quotePrefix="1" applyFont="1" applyFill="1" applyBorder="1" applyAlignment="1" applyProtection="1">
      <alignment horizontal="center" wrapText="1"/>
    </xf>
    <xf numFmtId="2" fontId="106" fillId="5" borderId="36" xfId="27" quotePrefix="1" applyNumberFormat="1" applyFont="1" applyFill="1" applyBorder="1" applyAlignment="1">
      <alignment horizontal="left" wrapText="1"/>
    </xf>
    <xf numFmtId="43" fontId="106" fillId="13" borderId="36" xfId="2400" quotePrefix="1" applyFont="1" applyFill="1" applyBorder="1" applyAlignment="1" applyProtection="1">
      <alignment horizontal="center" wrapText="1"/>
    </xf>
    <xf numFmtId="2" fontId="106" fillId="5" borderId="56" xfId="27" quotePrefix="1" applyNumberFormat="1" applyFont="1" applyFill="1" applyBorder="1" applyAlignment="1">
      <alignment horizontal="left" wrapText="1"/>
    </xf>
    <xf numFmtId="43" fontId="106" fillId="13" borderId="56" xfId="2400" quotePrefix="1" applyFont="1" applyFill="1" applyBorder="1" applyAlignment="1" applyProtection="1">
      <alignment horizontal="center" wrapText="1"/>
    </xf>
    <xf numFmtId="10" fontId="83" fillId="35" borderId="57" xfId="27" quotePrefix="1" applyNumberFormat="1" applyFont="1" applyFill="1" applyBorder="1" applyAlignment="1">
      <alignment horizontal="center" wrapText="1"/>
    </xf>
    <xf numFmtId="0" fontId="103" fillId="11" borderId="0" xfId="27" applyFont="1" applyFill="1" applyAlignment="1">
      <alignment horizontal="left"/>
    </xf>
    <xf numFmtId="0" fontId="103" fillId="11" borderId="0" xfId="27" applyFont="1" applyFill="1"/>
    <xf numFmtId="0" fontId="156" fillId="11" borderId="0" xfId="27" applyFont="1" applyFill="1"/>
    <xf numFmtId="0" fontId="103" fillId="11" borderId="0" xfId="27" applyFont="1" applyFill="1" applyAlignment="1">
      <alignment horizontal="center"/>
    </xf>
    <xf numFmtId="0" fontId="106" fillId="0" borderId="105" xfId="76" applyFont="1" applyBorder="1" applyAlignment="1">
      <alignment horizontal="center" wrapText="1"/>
    </xf>
    <xf numFmtId="0" fontId="83" fillId="0" borderId="105" xfId="76" applyFont="1" applyBorder="1" applyAlignment="1">
      <alignment horizontal="left"/>
    </xf>
    <xf numFmtId="171" fontId="83" fillId="0" borderId="105" xfId="76" applyNumberFormat="1" applyFont="1" applyBorder="1" applyAlignment="1">
      <alignment horizontal="left"/>
    </xf>
    <xf numFmtId="0" fontId="106" fillId="11" borderId="0" xfId="27" applyFont="1" applyFill="1" applyAlignment="1">
      <alignment horizontal="center" vertical="center"/>
    </xf>
    <xf numFmtId="0" fontId="156" fillId="11" borderId="0" xfId="27" applyFont="1" applyFill="1" applyAlignment="1">
      <alignment horizontal="center" vertical="center"/>
    </xf>
    <xf numFmtId="0" fontId="156" fillId="11" borderId="0" xfId="27" applyFont="1" applyFill="1" applyAlignment="1">
      <alignment vertical="center"/>
    </xf>
    <xf numFmtId="0" fontId="106" fillId="35" borderId="38" xfId="21" applyFont="1" applyFill="1" applyBorder="1"/>
    <xf numFmtId="0" fontId="106" fillId="35" borderId="109" xfId="21" applyFont="1" applyFill="1" applyBorder="1"/>
    <xf numFmtId="0" fontId="106" fillId="35" borderId="67" xfId="21" applyFont="1" applyFill="1" applyBorder="1"/>
    <xf numFmtId="0" fontId="106" fillId="11" borderId="0" xfId="21" applyFont="1" applyFill="1" applyAlignment="1">
      <alignment horizontal="left"/>
    </xf>
    <xf numFmtId="0" fontId="106" fillId="35" borderId="36" xfId="21" applyFont="1" applyFill="1" applyBorder="1" applyAlignment="1">
      <alignment horizontal="center"/>
    </xf>
    <xf numFmtId="0" fontId="106" fillId="4" borderId="36" xfId="21" applyFont="1" applyFill="1" applyBorder="1" applyAlignment="1">
      <alignment horizontal="left"/>
    </xf>
    <xf numFmtId="0" fontId="106" fillId="4" borderId="36" xfId="21" applyFont="1" applyFill="1" applyBorder="1" applyAlignment="1">
      <alignment horizontal="center"/>
    </xf>
    <xf numFmtId="0" fontId="83" fillId="35" borderId="36" xfId="21" applyFont="1" applyFill="1" applyBorder="1" applyAlignment="1">
      <alignment horizontal="center"/>
    </xf>
    <xf numFmtId="0" fontId="106" fillId="11" borderId="0" xfId="21" applyFont="1" applyFill="1" applyAlignment="1">
      <alignment horizontal="center"/>
    </xf>
    <xf numFmtId="43" fontId="106" fillId="11" borderId="0" xfId="21" applyNumberFormat="1" applyFont="1" applyFill="1" applyAlignment="1">
      <alignment horizontal="left"/>
    </xf>
    <xf numFmtId="0" fontId="106" fillId="35" borderId="36" xfId="21" applyFont="1" applyFill="1" applyBorder="1" applyAlignment="1">
      <alignment horizontal="left"/>
    </xf>
    <xf numFmtId="43" fontId="106" fillId="35" borderId="38" xfId="21" applyNumberFormat="1" applyFont="1" applyFill="1" applyBorder="1" applyAlignment="1">
      <alignment horizontal="left"/>
    </xf>
    <xf numFmtId="43" fontId="106" fillId="35" borderId="36" xfId="21" applyNumberFormat="1" applyFont="1" applyFill="1" applyBorder="1" applyAlignment="1">
      <alignment horizontal="left"/>
    </xf>
    <xf numFmtId="0" fontId="106" fillId="13" borderId="36" xfId="21" applyFont="1" applyFill="1" applyBorder="1" applyAlignment="1">
      <alignment horizontal="left"/>
    </xf>
    <xf numFmtId="0" fontId="106" fillId="33" borderId="36" xfId="21" applyFont="1" applyFill="1" applyBorder="1" applyAlignment="1">
      <alignment horizontal="left"/>
    </xf>
    <xf numFmtId="43" fontId="83" fillId="11" borderId="38" xfId="2400" applyFont="1" applyFill="1" applyBorder="1" applyAlignment="1" applyProtection="1">
      <alignment horizontal="center"/>
      <protection locked="0"/>
    </xf>
    <xf numFmtId="0" fontId="106" fillId="35" borderId="38" xfId="21" applyFont="1" applyFill="1" applyBorder="1" applyAlignment="1">
      <alignment horizontal="left"/>
    </xf>
    <xf numFmtId="0" fontId="106" fillId="35" borderId="53" xfId="21" applyFont="1" applyFill="1" applyBorder="1" applyAlignment="1">
      <alignment horizontal="center"/>
    </xf>
    <xf numFmtId="0" fontId="106" fillId="35" borderId="54" xfId="21" applyFont="1" applyFill="1" applyBorder="1" applyAlignment="1">
      <alignment horizontal="center"/>
    </xf>
    <xf numFmtId="0" fontId="106" fillId="4" borderId="38" xfId="21" applyFont="1" applyFill="1" applyBorder="1" applyAlignment="1">
      <alignment horizontal="left"/>
    </xf>
    <xf numFmtId="1" fontId="106" fillId="33" borderId="53" xfId="21" applyNumberFormat="1" applyFont="1" applyFill="1" applyBorder="1" applyAlignment="1">
      <alignment horizontal="center"/>
    </xf>
    <xf numFmtId="1" fontId="106" fillId="33" borderId="54" xfId="21" applyNumberFormat="1" applyFont="1" applyFill="1" applyBorder="1" applyAlignment="1">
      <alignment horizontal="center"/>
    </xf>
    <xf numFmtId="1" fontId="106" fillId="33" borderId="36" xfId="21" applyNumberFormat="1" applyFont="1" applyFill="1" applyBorder="1" applyAlignment="1">
      <alignment horizontal="center"/>
    </xf>
    <xf numFmtId="0" fontId="83" fillId="35" borderId="37" xfId="21" applyFont="1" applyFill="1" applyBorder="1" applyAlignment="1">
      <alignment horizontal="center"/>
    </xf>
    <xf numFmtId="12" fontId="106" fillId="11" borderId="36" xfId="27" applyNumberFormat="1" applyFont="1" applyFill="1" applyBorder="1" applyAlignment="1" applyProtection="1">
      <alignment horizontal="center"/>
      <protection locked="0"/>
    </xf>
    <xf numFmtId="174" fontId="89" fillId="11" borderId="36" xfId="2400" applyNumberFormat="1" applyFont="1" applyFill="1" applyBorder="1" applyAlignment="1" applyProtection="1">
      <alignment horizontal="center" wrapText="1"/>
      <protection locked="0"/>
    </xf>
    <xf numFmtId="174" fontId="89" fillId="11" borderId="36" xfId="2400" quotePrefix="1" applyNumberFormat="1" applyFont="1" applyFill="1" applyBorder="1" applyAlignment="1" applyProtection="1">
      <alignment horizontal="center" wrapText="1"/>
      <protection locked="0"/>
    </xf>
    <xf numFmtId="9" fontId="89" fillId="11" borderId="36" xfId="2401" quotePrefix="1" applyFont="1" applyFill="1" applyBorder="1" applyAlignment="1" applyProtection="1">
      <alignment horizontal="center" wrapText="1"/>
      <protection locked="0"/>
    </xf>
    <xf numFmtId="9" fontId="89" fillId="11" borderId="56" xfId="2401" quotePrefix="1" applyFont="1" applyFill="1" applyBorder="1" applyAlignment="1" applyProtection="1">
      <alignment horizontal="center" wrapText="1"/>
      <protection locked="0"/>
    </xf>
    <xf numFmtId="164" fontId="83" fillId="0" borderId="0" xfId="27" quotePrefix="1" applyNumberFormat="1" applyFont="1"/>
    <xf numFmtId="10" fontId="136" fillId="11" borderId="36" xfId="2398" applyNumberFormat="1" applyFont="1" applyFill="1" applyBorder="1" applyAlignment="1" applyProtection="1">
      <alignment horizontal="center"/>
      <protection locked="0"/>
    </xf>
    <xf numFmtId="43" fontId="89" fillId="11" borderId="51" xfId="2400" quotePrefix="1" applyFont="1" applyFill="1" applyBorder="1" applyAlignment="1" applyProtection="1">
      <alignment horizontal="left" wrapText="1"/>
      <protection locked="0"/>
    </xf>
    <xf numFmtId="43" fontId="89" fillId="11" borderId="56" xfId="2400" quotePrefix="1" applyFont="1" applyFill="1" applyBorder="1" applyAlignment="1" applyProtection="1">
      <alignment horizontal="left" wrapText="1"/>
      <protection locked="0"/>
    </xf>
    <xf numFmtId="43" fontId="89" fillId="11" borderId="56" xfId="2400" quotePrefix="1" applyFont="1" applyFill="1" applyBorder="1" applyAlignment="1" applyProtection="1">
      <alignment horizontal="center" wrapText="1"/>
      <protection locked="0"/>
    </xf>
    <xf numFmtId="2" fontId="106" fillId="5" borderId="0" xfId="27" quotePrefix="1" applyNumberFormat="1" applyFont="1" applyFill="1" applyAlignment="1">
      <alignment horizontal="left" wrapText="1"/>
    </xf>
    <xf numFmtId="2" fontId="83" fillId="5" borderId="51" xfId="27" quotePrefix="1" applyNumberFormat="1" applyFont="1" applyFill="1" applyBorder="1" applyAlignment="1">
      <alignment horizontal="left" wrapText="1"/>
    </xf>
    <xf numFmtId="43" fontId="83" fillId="11" borderId="54" xfId="2400" quotePrefix="1" applyFont="1" applyFill="1" applyBorder="1" applyAlignment="1" applyProtection="1">
      <alignment horizontal="center"/>
      <protection locked="0"/>
    </xf>
    <xf numFmtId="43" fontId="83" fillId="0" borderId="54" xfId="2400" applyFont="1" applyFill="1" applyBorder="1" applyAlignment="1" applyProtection="1">
      <alignment horizontal="right"/>
      <protection locked="0"/>
    </xf>
    <xf numFmtId="43" fontId="83" fillId="13" borderId="38" xfId="2400" applyFont="1" applyFill="1" applyBorder="1" applyAlignment="1" applyProtection="1">
      <alignment horizontal="center"/>
    </xf>
    <xf numFmtId="43" fontId="83" fillId="33" borderId="38" xfId="2400" applyFont="1" applyFill="1" applyBorder="1" applyAlignment="1" applyProtection="1">
      <alignment horizontal="center"/>
    </xf>
    <xf numFmtId="43" fontId="83" fillId="33" borderId="36" xfId="2400" applyFont="1" applyFill="1" applyBorder="1" applyAlignment="1" applyProtection="1">
      <alignment horizontal="center"/>
    </xf>
    <xf numFmtId="43" fontId="106" fillId="0" borderId="54" xfId="2400" applyFont="1" applyFill="1" applyBorder="1" applyAlignment="1" applyProtection="1">
      <alignment horizontal="center"/>
      <protection locked="0"/>
    </xf>
    <xf numFmtId="10" fontId="157" fillId="33" borderId="57" xfId="2401" applyNumberFormat="1" applyFont="1" applyFill="1" applyBorder="1" applyAlignment="1" applyProtection="1">
      <alignment horizontal="right"/>
    </xf>
    <xf numFmtId="9" fontId="158" fillId="13" borderId="36" xfId="2401" quotePrefix="1" applyFont="1" applyFill="1" applyBorder="1" applyAlignment="1" applyProtection="1">
      <alignment horizontal="center" wrapText="1"/>
    </xf>
    <xf numFmtId="0" fontId="159" fillId="33" borderId="56" xfId="85" applyFont="1" applyFill="1" applyBorder="1" applyAlignment="1">
      <alignment horizontal="left"/>
    </xf>
    <xf numFmtId="43" fontId="83" fillId="13" borderId="54" xfId="2400" applyFont="1" applyFill="1" applyBorder="1" applyAlignment="1" applyProtection="1">
      <alignment horizontal="center"/>
    </xf>
    <xf numFmtId="43" fontId="81" fillId="35" borderId="36" xfId="2400" quotePrefix="1" applyFont="1" applyFill="1" applyBorder="1" applyAlignment="1" applyProtection="1">
      <alignment horizontal="center" wrapText="1"/>
    </xf>
    <xf numFmtId="10" fontId="81" fillId="35" borderId="36" xfId="27" quotePrefix="1" applyNumberFormat="1" applyFont="1" applyFill="1" applyBorder="1" applyAlignment="1">
      <alignment horizontal="center" wrapText="1"/>
    </xf>
    <xf numFmtId="2" fontId="106" fillId="35" borderId="36" xfId="27" applyNumberFormat="1" applyFont="1" applyFill="1" applyBorder="1" applyAlignment="1">
      <alignment horizontal="center"/>
    </xf>
    <xf numFmtId="0" fontId="160" fillId="0" borderId="0" xfId="27" applyFont="1"/>
    <xf numFmtId="0" fontId="106" fillId="35" borderId="36" xfId="27" applyFont="1" applyFill="1" applyBorder="1" applyAlignment="1">
      <alignment horizontal="left"/>
    </xf>
    <xf numFmtId="2" fontId="106" fillId="35" borderId="36" xfId="27" applyNumberFormat="1" applyFont="1" applyFill="1" applyBorder="1" applyAlignment="1">
      <alignment horizontal="center" wrapText="1"/>
    </xf>
    <xf numFmtId="166" fontId="106" fillId="35" borderId="36" xfId="27" applyNumberFormat="1" applyFont="1" applyFill="1" applyBorder="1" applyAlignment="1">
      <alignment horizontal="center"/>
    </xf>
    <xf numFmtId="0" fontId="161" fillId="0" borderId="0" xfId="27" applyFont="1"/>
    <xf numFmtId="43" fontId="147" fillId="11" borderId="0" xfId="2400" applyFont="1" applyFill="1" applyBorder="1" applyAlignment="1" applyProtection="1">
      <alignment horizontal="center"/>
    </xf>
    <xf numFmtId="43" fontId="82" fillId="11" borderId="0" xfId="2400" applyFont="1" applyFill="1" applyBorder="1" applyProtection="1"/>
    <xf numFmtId="43" fontId="81" fillId="35" borderId="43" xfId="2400" applyFont="1" applyFill="1" applyBorder="1" applyAlignment="1" applyProtection="1">
      <alignment horizontal="left"/>
    </xf>
    <xf numFmtId="43" fontId="81" fillId="33" borderId="41" xfId="2400" applyFont="1" applyFill="1" applyBorder="1" applyAlignment="1" applyProtection="1">
      <alignment horizontal="center"/>
    </xf>
    <xf numFmtId="43" fontId="99" fillId="0" borderId="0" xfId="2400" applyFont="1" applyProtection="1"/>
    <xf numFmtId="43" fontId="81" fillId="35" borderId="74" xfId="2400" applyFont="1" applyFill="1" applyBorder="1" applyAlignment="1" applyProtection="1">
      <alignment horizontal="left"/>
    </xf>
    <xf numFmtId="43" fontId="99" fillId="0" borderId="0" xfId="2400" applyFont="1"/>
    <xf numFmtId="0" fontId="106" fillId="35" borderId="0" xfId="27" applyFont="1" applyFill="1" applyAlignment="1">
      <alignment horizontal="left"/>
    </xf>
    <xf numFmtId="0" fontId="156" fillId="0" borderId="0" xfId="27" applyFont="1" applyAlignment="1">
      <alignment vertical="center"/>
    </xf>
    <xf numFmtId="2" fontId="106" fillId="35" borderId="36" xfId="27" quotePrefix="1" applyNumberFormat="1" applyFont="1" applyFill="1" applyBorder="1" applyAlignment="1">
      <alignment horizontal="center" wrapText="1"/>
    </xf>
    <xf numFmtId="10" fontId="106" fillId="35" borderId="36" xfId="27" quotePrefix="1" applyNumberFormat="1" applyFont="1" applyFill="1" applyBorder="1" applyAlignment="1">
      <alignment horizontal="center" wrapText="1"/>
    </xf>
    <xf numFmtId="2" fontId="106" fillId="35" borderId="0" xfId="27" applyNumberFormat="1" applyFont="1" applyFill="1" applyAlignment="1">
      <alignment horizontal="center"/>
    </xf>
    <xf numFmtId="2" fontId="156" fillId="0" borderId="0" xfId="27" applyNumberFormat="1" applyFont="1" applyAlignment="1">
      <alignment horizontal="center"/>
    </xf>
    <xf numFmtId="0" fontId="72" fillId="36" borderId="0" xfId="0" applyFont="1" applyFill="1"/>
    <xf numFmtId="0" fontId="162" fillId="0" borderId="36" xfId="0" applyFont="1" applyBorder="1"/>
    <xf numFmtId="0" fontId="69" fillId="37" borderId="0" xfId="0" applyFont="1" applyFill="1"/>
    <xf numFmtId="0" fontId="68" fillId="0" borderId="0" xfId="0" applyFont="1"/>
    <xf numFmtId="1" fontId="89" fillId="0" borderId="53" xfId="27" quotePrefix="1" applyNumberFormat="1" applyFont="1" applyBorder="1" applyAlignment="1" applyProtection="1">
      <alignment horizontal="right" wrapText="1"/>
      <protection locked="0"/>
    </xf>
    <xf numFmtId="43" fontId="89" fillId="0" borderId="36" xfId="2400" quotePrefix="1" applyFont="1" applyFill="1" applyBorder="1" applyAlignment="1" applyProtection="1">
      <alignment horizontal="right" wrapText="1"/>
      <protection locked="0"/>
    </xf>
    <xf numFmtId="1" fontId="89" fillId="0" borderId="36" xfId="27" quotePrefix="1" applyNumberFormat="1" applyFont="1" applyBorder="1" applyAlignment="1" applyProtection="1">
      <alignment horizontal="right" wrapText="1"/>
      <protection locked="0"/>
    </xf>
    <xf numFmtId="43" fontId="89" fillId="0" borderId="54" xfId="2400" quotePrefix="1" applyFont="1" applyFill="1" applyBorder="1" applyAlignment="1" applyProtection="1">
      <alignment horizontal="right" wrapText="1"/>
      <protection locked="0"/>
    </xf>
    <xf numFmtId="3" fontId="81" fillId="13" borderId="63" xfId="27" applyNumberFormat="1" applyFont="1" applyFill="1" applyBorder="1" applyAlignment="1">
      <alignment horizontal="right"/>
    </xf>
    <xf numFmtId="43" fontId="81" fillId="13" borderId="37" xfId="2400" applyFont="1" applyFill="1" applyBorder="1" applyAlignment="1" applyProtection="1">
      <alignment horizontal="right"/>
    </xf>
    <xf numFmtId="3" fontId="81" fillId="13" borderId="37" xfId="27" applyNumberFormat="1" applyFont="1" applyFill="1" applyBorder="1" applyAlignment="1">
      <alignment horizontal="right"/>
    </xf>
    <xf numFmtId="43" fontId="81" fillId="13" borderId="64" xfId="2400" applyFont="1" applyFill="1" applyBorder="1" applyAlignment="1" applyProtection="1">
      <alignment horizontal="right"/>
    </xf>
    <xf numFmtId="1" fontId="89" fillId="13" borderId="79" xfId="27" quotePrefix="1" applyNumberFormat="1" applyFont="1" applyFill="1" applyBorder="1" applyAlignment="1" applyProtection="1">
      <alignment horizontal="right" wrapText="1"/>
      <protection locked="0"/>
    </xf>
    <xf numFmtId="43" fontId="89" fillId="13" borderId="109" xfId="2400" quotePrefix="1" applyFont="1" applyFill="1" applyBorder="1" applyAlignment="1" applyProtection="1">
      <alignment horizontal="right" wrapText="1"/>
      <protection locked="0"/>
    </xf>
    <xf numFmtId="2" fontId="89" fillId="13" borderId="109" xfId="27" quotePrefix="1" applyNumberFormat="1" applyFont="1" applyFill="1" applyBorder="1" applyAlignment="1" applyProtection="1">
      <alignment horizontal="right" wrapText="1"/>
      <protection locked="0"/>
    </xf>
    <xf numFmtId="43" fontId="89" fillId="13" borderId="115" xfId="2400" quotePrefix="1" applyFont="1" applyFill="1" applyBorder="1" applyAlignment="1" applyProtection="1">
      <alignment horizontal="right" wrapText="1"/>
      <protection locked="0"/>
    </xf>
    <xf numFmtId="1" fontId="89" fillId="0" borderId="71" xfId="27" quotePrefix="1" applyNumberFormat="1" applyFont="1" applyBorder="1" applyAlignment="1" applyProtection="1">
      <alignment horizontal="right" wrapText="1"/>
      <protection locked="0"/>
    </xf>
    <xf numFmtId="43" fontId="89" fillId="0" borderId="41" xfId="2400" quotePrefix="1" applyFont="1" applyFill="1" applyBorder="1" applyAlignment="1" applyProtection="1">
      <alignment horizontal="right" wrapText="1"/>
      <protection locked="0"/>
    </xf>
    <xf numFmtId="1" fontId="89" fillId="0" borderId="41" xfId="27" quotePrefix="1" applyNumberFormat="1" applyFont="1" applyBorder="1" applyAlignment="1" applyProtection="1">
      <alignment horizontal="right" wrapText="1"/>
      <protection locked="0"/>
    </xf>
    <xf numFmtId="1" fontId="89" fillId="0" borderId="114" xfId="27" quotePrefix="1" applyNumberFormat="1" applyFont="1" applyBorder="1" applyAlignment="1" applyProtection="1">
      <alignment horizontal="right" wrapText="1"/>
      <protection locked="0"/>
    </xf>
    <xf numFmtId="43" fontId="89" fillId="0" borderId="72" xfId="2400" quotePrefix="1" applyFont="1" applyFill="1" applyBorder="1" applyAlignment="1" applyProtection="1">
      <alignment horizontal="right" wrapText="1"/>
      <protection locked="0"/>
    </xf>
    <xf numFmtId="1" fontId="89" fillId="0" borderId="38" xfId="27" quotePrefix="1" applyNumberFormat="1" applyFont="1" applyBorder="1" applyAlignment="1" applyProtection="1">
      <alignment horizontal="right" wrapText="1"/>
      <protection locked="0"/>
    </xf>
    <xf numFmtId="3" fontId="81" fillId="13" borderId="53" xfId="27" applyNumberFormat="1" applyFont="1" applyFill="1" applyBorder="1" applyAlignment="1">
      <alignment horizontal="right"/>
    </xf>
    <xf numFmtId="3" fontId="81" fillId="13" borderId="36" xfId="27" applyNumberFormat="1" applyFont="1" applyFill="1" applyBorder="1" applyAlignment="1">
      <alignment horizontal="right"/>
    </xf>
    <xf numFmtId="43" fontId="81" fillId="13" borderId="54" xfId="2400" applyFont="1" applyFill="1" applyBorder="1" applyAlignment="1" applyProtection="1">
      <alignment horizontal="right"/>
    </xf>
    <xf numFmtId="3" fontId="81" fillId="35" borderId="55" xfId="27" applyNumberFormat="1" applyFont="1" applyFill="1" applyBorder="1" applyAlignment="1">
      <alignment horizontal="right"/>
    </xf>
    <xf numFmtId="43" fontId="81" fillId="35" borderId="56" xfId="2400" applyFont="1" applyFill="1" applyBorder="1" applyAlignment="1" applyProtection="1">
      <alignment horizontal="right"/>
    </xf>
    <xf numFmtId="3" fontId="81" fillId="35" borderId="56" xfId="27" applyNumberFormat="1" applyFont="1" applyFill="1" applyBorder="1" applyAlignment="1">
      <alignment horizontal="right"/>
    </xf>
    <xf numFmtId="43" fontId="81" fillId="35" borderId="57" xfId="2400" applyFont="1" applyFill="1" applyBorder="1" applyAlignment="1" applyProtection="1">
      <alignment horizontal="right"/>
    </xf>
    <xf numFmtId="43" fontId="81" fillId="13" borderId="56" xfId="2400" applyFont="1" applyFill="1" applyBorder="1" applyAlignment="1" applyProtection="1">
      <alignment horizontal="right"/>
    </xf>
    <xf numFmtId="43" fontId="83" fillId="34" borderId="53" xfId="2400" quotePrefix="1" applyFont="1" applyFill="1" applyBorder="1" applyAlignment="1" applyProtection="1">
      <alignment horizontal="right" wrapText="1"/>
    </xf>
    <xf numFmtId="43" fontId="83" fillId="11" borderId="53" xfId="2400" quotePrefix="1" applyFont="1" applyFill="1" applyBorder="1" applyAlignment="1" applyProtection="1">
      <alignment horizontal="right" wrapText="1"/>
      <protection locked="0"/>
    </xf>
    <xf numFmtId="43" fontId="83" fillId="0" borderId="53" xfId="2400" quotePrefix="1" applyFont="1" applyFill="1" applyBorder="1" applyAlignment="1" applyProtection="1">
      <alignment horizontal="right" wrapText="1"/>
      <protection locked="0"/>
    </xf>
    <xf numFmtId="175" fontId="83" fillId="11" borderId="109" xfId="2400" quotePrefix="1" applyNumberFormat="1" applyFont="1" applyFill="1" applyBorder="1" applyAlignment="1" applyProtection="1">
      <alignment horizontal="right" wrapText="1"/>
      <protection locked="0"/>
    </xf>
    <xf numFmtId="175" fontId="83" fillId="34" borderId="53" xfId="2400" quotePrefix="1" applyNumberFormat="1" applyFont="1" applyFill="1" applyBorder="1" applyAlignment="1" applyProtection="1">
      <alignment horizontal="right" wrapText="1"/>
    </xf>
    <xf numFmtId="175" fontId="83" fillId="0" borderId="109" xfId="2400" quotePrefix="1" applyNumberFormat="1" applyFont="1" applyFill="1" applyBorder="1" applyAlignment="1" applyProtection="1">
      <alignment horizontal="right" wrapText="1"/>
      <protection locked="0"/>
    </xf>
    <xf numFmtId="174" fontId="83" fillId="11" borderId="109" xfId="2400" quotePrefix="1" applyNumberFormat="1" applyFont="1" applyFill="1" applyBorder="1" applyAlignment="1" applyProtection="1">
      <alignment horizontal="right" wrapText="1"/>
      <protection locked="0"/>
    </xf>
    <xf numFmtId="174" fontId="83" fillId="34" borderId="53" xfId="2400" quotePrefix="1" applyNumberFormat="1" applyFont="1" applyFill="1" applyBorder="1" applyAlignment="1" applyProtection="1">
      <alignment horizontal="right" wrapText="1"/>
    </xf>
    <xf numFmtId="174" fontId="83" fillId="0" borderId="109" xfId="2400" quotePrefix="1" applyNumberFormat="1" applyFont="1" applyFill="1" applyBorder="1" applyAlignment="1" applyProtection="1">
      <alignment horizontal="right" wrapText="1"/>
      <protection locked="0"/>
    </xf>
    <xf numFmtId="174" fontId="83" fillId="34" borderId="79" xfId="2400" quotePrefix="1" applyNumberFormat="1" applyFont="1" applyFill="1" applyBorder="1" applyAlignment="1" applyProtection="1">
      <alignment horizontal="right" wrapText="1"/>
    </xf>
    <xf numFmtId="172" fontId="82" fillId="35" borderId="53" xfId="85" applyNumberFormat="1" applyFont="1" applyFill="1" applyBorder="1" applyAlignment="1">
      <alignment horizontal="right"/>
    </xf>
    <xf numFmtId="0" fontId="113" fillId="34" borderId="116" xfId="27" applyFont="1" applyFill="1" applyBorder="1" applyAlignment="1">
      <alignment vertical="top" wrapText="1"/>
    </xf>
    <xf numFmtId="0" fontId="113" fillId="34" borderId="119" xfId="27" applyFont="1" applyFill="1" applyBorder="1" applyAlignment="1">
      <alignment vertical="top" wrapText="1"/>
    </xf>
    <xf numFmtId="0" fontId="113" fillId="34" borderId="120" xfId="27" applyFont="1" applyFill="1" applyBorder="1" applyAlignment="1">
      <alignment vertical="top" wrapText="1"/>
    </xf>
    <xf numFmtId="0" fontId="83" fillId="5" borderId="36" xfId="85" applyFont="1" applyFill="1" applyBorder="1" applyAlignment="1">
      <alignment horizontal="left" wrapText="1"/>
    </xf>
    <xf numFmtId="0" fontId="82" fillId="35" borderId="36" xfId="2361" applyFont="1" applyFill="1" applyBorder="1" applyAlignment="1">
      <alignment horizontal="center" vertical="center"/>
    </xf>
    <xf numFmtId="4" fontId="81" fillId="35" borderId="36" xfId="2361" applyNumberFormat="1" applyFont="1" applyFill="1" applyBorder="1" applyAlignment="1">
      <alignment horizontal="left"/>
    </xf>
    <xf numFmtId="4" fontId="163" fillId="35" borderId="36" xfId="2361" applyNumberFormat="1" applyFont="1" applyFill="1" applyBorder="1" applyAlignment="1">
      <alignment horizontal="left" indent="1"/>
    </xf>
    <xf numFmtId="0" fontId="81" fillId="35" borderId="36" xfId="27" applyFont="1" applyFill="1" applyBorder="1" applyAlignment="1">
      <alignment horizontal="center" vertical="center"/>
    </xf>
    <xf numFmtId="0" fontId="89" fillId="35" borderId="36" xfId="27" quotePrefix="1" applyFont="1" applyFill="1" applyBorder="1" applyAlignment="1">
      <alignment horizontal="center" vertical="center" wrapText="1"/>
    </xf>
    <xf numFmtId="0" fontId="83" fillId="34" borderId="122" xfId="27" quotePrefix="1" applyFont="1" applyFill="1" applyBorder="1" applyAlignment="1">
      <alignment wrapText="1"/>
    </xf>
    <xf numFmtId="43" fontId="83" fillId="11" borderId="37" xfId="2400" quotePrefix="1" applyFont="1" applyFill="1" applyBorder="1" applyAlignment="1" applyProtection="1">
      <alignment horizontal="center" wrapText="1"/>
      <protection locked="0"/>
    </xf>
    <xf numFmtId="4" fontId="106" fillId="33" borderId="36" xfId="2361" applyNumberFormat="1" applyFont="1" applyFill="1" applyBorder="1" applyAlignment="1">
      <alignment horizontal="left"/>
    </xf>
    <xf numFmtId="43" fontId="106" fillId="33" borderId="36" xfId="2400" applyFont="1" applyFill="1" applyBorder="1" applyAlignment="1" applyProtection="1">
      <alignment horizontal="right"/>
    </xf>
    <xf numFmtId="174" fontId="106" fillId="33" borderId="36" xfId="2400" applyNumberFormat="1" applyFont="1" applyFill="1" applyBorder="1" applyAlignment="1" applyProtection="1">
      <alignment horizontal="right"/>
    </xf>
    <xf numFmtId="2" fontId="81" fillId="38" borderId="36" xfId="27" applyNumberFormat="1" applyFont="1" applyFill="1" applyBorder="1" applyAlignment="1">
      <alignment horizontal="center" vertical="center" wrapText="1"/>
    </xf>
    <xf numFmtId="166" fontId="81" fillId="38" borderId="36" xfId="27" applyNumberFormat="1" applyFont="1" applyFill="1" applyBorder="1" applyAlignment="1">
      <alignment horizontal="center" vertical="center" wrapText="1"/>
    </xf>
    <xf numFmtId="0" fontId="81" fillId="38" borderId="36" xfId="27" applyFont="1" applyFill="1" applyBorder="1" applyAlignment="1">
      <alignment horizontal="center" vertical="center" wrapText="1"/>
    </xf>
    <xf numFmtId="0" fontId="80" fillId="0" borderId="0" xfId="3835" applyFont="1" applyAlignment="1">
      <alignment horizontal="center" vertical="center" wrapText="1"/>
    </xf>
    <xf numFmtId="2" fontId="81" fillId="39" borderId="36" xfId="3834" applyNumberFormat="1" applyFont="1" applyFill="1" applyBorder="1" applyAlignment="1">
      <alignment horizontal="center" vertical="center"/>
    </xf>
    <xf numFmtId="2" fontId="81" fillId="39" borderId="36" xfId="3834" applyNumberFormat="1" applyFont="1" applyFill="1" applyBorder="1" applyAlignment="1">
      <alignment horizontal="center"/>
    </xf>
    <xf numFmtId="0" fontId="80" fillId="0" borderId="0" xfId="3835" applyFont="1"/>
    <xf numFmtId="0" fontId="82" fillId="34" borderId="9" xfId="3835" applyFont="1" applyFill="1" applyBorder="1" applyAlignment="1" applyProtection="1">
      <alignment horizontal="center"/>
      <protection locked="0"/>
    </xf>
    <xf numFmtId="0" fontId="82" fillId="34" borderId="9" xfId="3835" applyFont="1" applyFill="1" applyBorder="1" applyAlignment="1" applyProtection="1">
      <alignment horizontal="left"/>
      <protection locked="0"/>
    </xf>
    <xf numFmtId="0" fontId="82" fillId="34" borderId="123" xfId="3835" applyFont="1" applyFill="1" applyBorder="1" applyAlignment="1" applyProtection="1">
      <alignment horizontal="left"/>
      <protection locked="0"/>
    </xf>
    <xf numFmtId="2" fontId="82" fillId="38" borderId="36" xfId="3835" applyNumberFormat="1" applyFont="1" applyFill="1" applyBorder="1" applyAlignment="1" applyProtection="1">
      <alignment horizontal="center" vertical="center"/>
      <protection locked="0"/>
    </xf>
    <xf numFmtId="2" fontId="81" fillId="38" borderId="36" xfId="3835" applyNumberFormat="1" applyFont="1" applyFill="1" applyBorder="1" applyAlignment="1">
      <alignment horizontal="center" vertical="center"/>
    </xf>
    <xf numFmtId="2" fontId="82" fillId="34" borderId="125" xfId="3835" applyNumberFormat="1" applyFont="1" applyFill="1" applyBorder="1" applyAlignment="1" applyProtection="1">
      <alignment horizontal="center" vertical="center"/>
      <protection locked="0"/>
    </xf>
    <xf numFmtId="0" fontId="82" fillId="34" borderId="23" xfId="3835" applyFont="1" applyFill="1" applyBorder="1" applyAlignment="1" applyProtection="1">
      <alignment horizontal="left"/>
      <protection locked="0"/>
    </xf>
    <xf numFmtId="2" fontId="82" fillId="34" borderId="124" xfId="3835" applyNumberFormat="1" applyFont="1" applyFill="1" applyBorder="1" applyAlignment="1" applyProtection="1">
      <alignment horizontal="center" vertical="center"/>
      <protection locked="0"/>
    </xf>
    <xf numFmtId="2" fontId="82" fillId="34" borderId="9" xfId="3835" applyNumberFormat="1" applyFont="1" applyFill="1" applyBorder="1" applyAlignment="1" applyProtection="1">
      <alignment horizontal="center" vertical="center"/>
      <protection locked="0"/>
    </xf>
    <xf numFmtId="0" fontId="80" fillId="0" borderId="0" xfId="3835" applyFont="1" applyAlignment="1" applyProtection="1">
      <alignment horizontal="left"/>
      <protection locked="0"/>
    </xf>
    <xf numFmtId="0" fontId="81" fillId="0" borderId="86" xfId="3835" applyFont="1" applyBorder="1" applyAlignment="1">
      <alignment horizontal="center" vertical="center" wrapText="1"/>
    </xf>
    <xf numFmtId="0" fontId="81" fillId="0" borderId="37" xfId="3835" applyFont="1" applyBorder="1" applyAlignment="1">
      <alignment horizontal="center" vertical="center" wrapText="1"/>
    </xf>
    <xf numFmtId="0" fontId="68" fillId="0" borderId="0" xfId="27" applyAlignment="1">
      <alignment horizontal="center" vertical="center" wrapText="1"/>
    </xf>
    <xf numFmtId="2" fontId="107" fillId="0" borderId="36" xfId="27" applyNumberFormat="1" applyFont="1" applyBorder="1" applyAlignment="1">
      <alignment horizontal="center" vertical="center"/>
    </xf>
    <xf numFmtId="0" fontId="147" fillId="11" borderId="0" xfId="27" applyFont="1" applyFill="1" applyAlignment="1">
      <alignment horizontal="right"/>
    </xf>
    <xf numFmtId="2" fontId="81" fillId="13" borderId="36" xfId="2400" applyNumberFormat="1" applyFont="1" applyFill="1" applyBorder="1" applyAlignment="1" applyProtection="1">
      <alignment horizontal="center"/>
    </xf>
    <xf numFmtId="0" fontId="147" fillId="0" borderId="0" xfId="27" applyFont="1" applyAlignment="1">
      <alignment horizontal="center"/>
    </xf>
    <xf numFmtId="0" fontId="106" fillId="35" borderId="126" xfId="27" applyFont="1" applyFill="1" applyBorder="1" applyAlignment="1">
      <alignment horizontal="left"/>
    </xf>
    <xf numFmtId="2" fontId="81" fillId="13" borderId="37" xfId="2400" applyNumberFormat="1" applyFont="1" applyFill="1" applyBorder="1" applyAlignment="1" applyProtection="1">
      <alignment horizontal="center"/>
    </xf>
    <xf numFmtId="2" fontId="81" fillId="39" borderId="23" xfId="3834" applyNumberFormat="1" applyFont="1" applyFill="1" applyBorder="1" applyAlignment="1">
      <alignment horizontal="center"/>
    </xf>
    <xf numFmtId="2" fontId="81" fillId="39" borderId="127" xfId="3834" applyNumberFormat="1" applyFont="1" applyFill="1" applyBorder="1" applyAlignment="1">
      <alignment horizontal="center"/>
    </xf>
    <xf numFmtId="0" fontId="81" fillId="34" borderId="36" xfId="27" applyFont="1" applyFill="1" applyBorder="1" applyAlignment="1">
      <alignment horizontal="center" vertical="center" wrapText="1"/>
    </xf>
    <xf numFmtId="173" fontId="85" fillId="0" borderId="0" xfId="1256" applyNumberFormat="1" applyFont="1" applyAlignment="1" applyProtection="1">
      <alignment horizontal="left"/>
      <protection locked="0"/>
    </xf>
    <xf numFmtId="0" fontId="81" fillId="35" borderId="36" xfId="27" applyFont="1" applyFill="1" applyBorder="1" applyAlignment="1">
      <alignment horizontal="left" vertical="center"/>
    </xf>
    <xf numFmtId="0" fontId="89" fillId="35" borderId="53" xfId="27" quotePrefix="1" applyFont="1" applyFill="1" applyBorder="1" applyAlignment="1">
      <alignment horizontal="center" wrapText="1"/>
    </xf>
    <xf numFmtId="0" fontId="89" fillId="35" borderId="55" xfId="27" quotePrefix="1" applyFont="1" applyFill="1" applyBorder="1" applyAlignment="1">
      <alignment horizontal="center" wrapText="1"/>
    </xf>
    <xf numFmtId="0" fontId="81" fillId="35" borderId="50" xfId="27" applyFont="1" applyFill="1" applyBorder="1" applyAlignment="1">
      <alignment horizontal="center"/>
    </xf>
    <xf numFmtId="0" fontId="89" fillId="35" borderId="0" xfId="27" quotePrefix="1" applyFont="1" applyFill="1" applyAlignment="1">
      <alignment horizontal="center" wrapText="1"/>
    </xf>
    <xf numFmtId="0" fontId="106" fillId="0" borderId="0" xfId="2361" applyFont="1" applyAlignment="1">
      <alignment horizontal="left"/>
    </xf>
    <xf numFmtId="40" fontId="68" fillId="11" borderId="0" xfId="27" applyNumberFormat="1" applyFill="1"/>
    <xf numFmtId="0" fontId="89" fillId="5" borderId="37" xfId="27" quotePrefix="1" applyFont="1" applyFill="1" applyBorder="1" applyAlignment="1">
      <alignment horizontal="left" wrapText="1"/>
    </xf>
    <xf numFmtId="43" fontId="81" fillId="35" borderId="36" xfId="2400" applyFont="1" applyFill="1" applyBorder="1" applyAlignment="1">
      <alignment horizontal="center" vertical="center"/>
    </xf>
    <xf numFmtId="43" fontId="82" fillId="35" borderId="36" xfId="2400" applyFont="1" applyFill="1" applyBorder="1" applyAlignment="1">
      <alignment horizontal="center" vertical="center"/>
    </xf>
    <xf numFmtId="3" fontId="82" fillId="13" borderId="0" xfId="2399" applyNumberFormat="1" applyFont="1" applyFill="1" applyAlignment="1">
      <alignment horizontal="center" vertical="center" readingOrder="1"/>
    </xf>
    <xf numFmtId="0" fontId="106" fillId="35" borderId="51" xfId="27" applyFont="1" applyFill="1" applyBorder="1" applyAlignment="1">
      <alignment horizontal="left"/>
    </xf>
    <xf numFmtId="1" fontId="89" fillId="35" borderId="63" xfId="27" quotePrefix="1" applyNumberFormat="1" applyFont="1" applyFill="1" applyBorder="1" applyAlignment="1">
      <alignment horizontal="right" wrapText="1"/>
    </xf>
    <xf numFmtId="2" fontId="89" fillId="5" borderId="86" xfId="27" quotePrefix="1" applyNumberFormat="1" applyFont="1" applyFill="1" applyBorder="1" applyAlignment="1">
      <alignment horizontal="left" wrapText="1" indent="2"/>
    </xf>
    <xf numFmtId="43" fontId="89" fillId="11" borderId="37" xfId="2400" quotePrefix="1" applyFont="1" applyFill="1" applyBorder="1" applyAlignment="1" applyProtection="1">
      <alignment horizontal="left" wrapText="1"/>
      <protection locked="0"/>
    </xf>
    <xf numFmtId="43" fontId="89" fillId="11" borderId="37" xfId="2400" quotePrefix="1" applyFont="1" applyFill="1" applyBorder="1" applyAlignment="1" applyProtection="1">
      <alignment horizontal="center" wrapText="1"/>
      <protection locked="0"/>
    </xf>
    <xf numFmtId="43" fontId="89" fillId="11" borderId="41" xfId="2400" quotePrefix="1" applyFont="1" applyFill="1" applyBorder="1" applyAlignment="1" applyProtection="1">
      <alignment horizontal="left" wrapText="1"/>
      <protection locked="0"/>
    </xf>
    <xf numFmtId="164" fontId="101" fillId="11" borderId="0" xfId="27" applyNumberFormat="1" applyFont="1" applyFill="1"/>
    <xf numFmtId="43" fontId="89" fillId="0" borderId="36" xfId="2400" quotePrefix="1" applyFont="1" applyFill="1" applyBorder="1" applyAlignment="1" applyProtection="1">
      <alignment horizontal="left" wrapText="1"/>
      <protection locked="0"/>
    </xf>
    <xf numFmtId="0" fontId="81" fillId="33" borderId="36" xfId="27" applyFont="1" applyFill="1" applyBorder="1" applyAlignment="1">
      <alignment horizontal="left"/>
    </xf>
    <xf numFmtId="0" fontId="81" fillId="4" borderId="36" xfId="27" applyFont="1" applyFill="1" applyBorder="1" applyAlignment="1">
      <alignment horizontal="left"/>
    </xf>
    <xf numFmtId="177" fontId="89" fillId="0" borderId="36" xfId="2400" quotePrefix="1" applyNumberFormat="1" applyFont="1" applyFill="1" applyBorder="1" applyAlignment="1" applyProtection="1">
      <alignment horizontal="center" wrapText="1"/>
      <protection locked="0"/>
    </xf>
    <xf numFmtId="3" fontId="81" fillId="13" borderId="36" xfId="27" applyNumberFormat="1" applyFont="1" applyFill="1" applyBorder="1" applyAlignment="1">
      <alignment horizontal="center"/>
    </xf>
    <xf numFmtId="177" fontId="81" fillId="13" borderId="56" xfId="2400" applyNumberFormat="1" applyFont="1" applyFill="1" applyBorder="1" applyAlignment="1" applyProtection="1">
      <alignment horizontal="center"/>
    </xf>
    <xf numFmtId="0" fontId="73" fillId="33" borderId="53" xfId="27" quotePrefix="1" applyFont="1" applyFill="1" applyBorder="1" applyAlignment="1">
      <alignment horizontal="center" wrapText="1"/>
    </xf>
    <xf numFmtId="0" fontId="164" fillId="5" borderId="36" xfId="27" quotePrefix="1" applyFont="1" applyFill="1" applyBorder="1" applyAlignment="1">
      <alignment horizontal="left" wrapText="1"/>
    </xf>
    <xf numFmtId="43" fontId="164" fillId="0" borderId="36" xfId="2400" quotePrefix="1" applyFont="1" applyFill="1" applyBorder="1" applyAlignment="1" applyProtection="1">
      <alignment horizontal="center" wrapText="1"/>
      <protection locked="0"/>
    </xf>
    <xf numFmtId="0" fontId="83" fillId="34" borderId="121" xfId="27" quotePrefix="1" applyFont="1" applyFill="1" applyBorder="1" applyAlignment="1">
      <alignment wrapText="1"/>
    </xf>
    <xf numFmtId="174" fontId="106" fillId="33" borderId="36" xfId="2400" applyNumberFormat="1" applyFont="1" applyFill="1" applyBorder="1" applyAlignment="1" applyProtection="1">
      <alignment horizontal="left"/>
    </xf>
    <xf numFmtId="0" fontId="83" fillId="5" borderId="122" xfId="27" quotePrefix="1" applyFont="1" applyFill="1" applyBorder="1" applyAlignment="1">
      <alignment wrapText="1"/>
    </xf>
    <xf numFmtId="0" fontId="106" fillId="33" borderId="126" xfId="27" applyFont="1" applyFill="1" applyBorder="1" applyAlignment="1">
      <alignment horizontal="center"/>
    </xf>
    <xf numFmtId="0" fontId="106" fillId="33" borderId="36" xfId="27" applyFont="1" applyFill="1" applyBorder="1" applyAlignment="1">
      <alignment horizontal="center"/>
    </xf>
    <xf numFmtId="0" fontId="106" fillId="33" borderId="36" xfId="27" applyFont="1" applyFill="1" applyBorder="1" applyAlignment="1">
      <alignment horizontal="center" wrapText="1"/>
    </xf>
    <xf numFmtId="3" fontId="83" fillId="11" borderId="36" xfId="2400" quotePrefix="1" applyNumberFormat="1" applyFont="1" applyFill="1" applyBorder="1" applyAlignment="1" applyProtection="1">
      <alignment horizontal="center" wrapText="1"/>
      <protection locked="0"/>
    </xf>
    <xf numFmtId="3" fontId="106" fillId="33" borderId="54" xfId="2400" applyNumberFormat="1" applyFont="1" applyFill="1" applyBorder="1" applyAlignment="1" applyProtection="1">
      <alignment horizontal="center"/>
    </xf>
    <xf numFmtId="3" fontId="106" fillId="33" borderId="36" xfId="2400" applyNumberFormat="1" applyFont="1" applyFill="1" applyBorder="1" applyAlignment="1" applyProtection="1">
      <alignment horizontal="right"/>
    </xf>
    <xf numFmtId="3" fontId="83" fillId="11" borderId="37" xfId="2400" quotePrefix="1" applyNumberFormat="1" applyFont="1" applyFill="1" applyBorder="1" applyAlignment="1" applyProtection="1">
      <alignment horizontal="center" wrapText="1"/>
      <protection locked="0"/>
    </xf>
    <xf numFmtId="3" fontId="106" fillId="33" borderId="56" xfId="2400" applyNumberFormat="1" applyFont="1" applyFill="1" applyBorder="1" applyAlignment="1" applyProtection="1">
      <alignment horizontal="center"/>
    </xf>
    <xf numFmtId="43" fontId="106" fillId="35" borderId="53" xfId="2400" quotePrefix="1" applyFont="1" applyFill="1" applyBorder="1" applyAlignment="1" applyProtection="1">
      <alignment horizontal="right" wrapText="1"/>
    </xf>
    <xf numFmtId="1" fontId="106" fillId="35" borderId="54" xfId="27" quotePrefix="1" applyNumberFormat="1" applyFont="1" applyFill="1" applyBorder="1" applyAlignment="1">
      <alignment horizontal="right" wrapText="1"/>
    </xf>
    <xf numFmtId="0" fontId="106" fillId="35" borderId="54" xfId="21" applyFont="1" applyFill="1" applyBorder="1" applyAlignment="1">
      <alignment horizontal="center" wrapText="1"/>
    </xf>
    <xf numFmtId="0" fontId="106" fillId="35" borderId="53" xfId="21" applyFont="1" applyFill="1" applyBorder="1" applyAlignment="1">
      <alignment horizontal="center" wrapText="1"/>
    </xf>
    <xf numFmtId="1" fontId="106" fillId="4" borderId="53" xfId="21" applyNumberFormat="1" applyFont="1" applyFill="1" applyBorder="1" applyAlignment="1">
      <alignment horizontal="center"/>
    </xf>
    <xf numFmtId="0" fontId="0" fillId="0" borderId="44" xfId="0" applyBorder="1"/>
    <xf numFmtId="0" fontId="0" fillId="0" borderId="46" xfId="0" applyBorder="1"/>
    <xf numFmtId="0" fontId="0" fillId="0" borderId="49" xfId="0" applyBorder="1"/>
    <xf numFmtId="0" fontId="0" fillId="0" borderId="138" xfId="0" applyBorder="1"/>
    <xf numFmtId="0" fontId="98" fillId="0" borderId="42" xfId="27" applyFont="1" applyBorder="1"/>
    <xf numFmtId="0" fontId="99" fillId="0" borderId="44" xfId="27" applyFont="1" applyBorder="1"/>
    <xf numFmtId="0" fontId="167" fillId="0" borderId="0" xfId="27" applyFont="1"/>
    <xf numFmtId="0" fontId="84" fillId="11" borderId="0" xfId="27" applyFont="1" applyFill="1"/>
    <xf numFmtId="0" fontId="167" fillId="0" borderId="105" xfId="76" applyFont="1" applyBorder="1" applyAlignment="1">
      <alignment horizontal="left"/>
    </xf>
    <xf numFmtId="171" fontId="167" fillId="0" borderId="105" xfId="76" applyNumberFormat="1" applyFont="1" applyBorder="1" applyAlignment="1">
      <alignment horizontal="left"/>
    </xf>
    <xf numFmtId="0" fontId="101" fillId="0" borderId="48" xfId="27" applyFont="1" applyBorder="1" applyAlignment="1">
      <alignment horizontal="center" vertical="center"/>
    </xf>
    <xf numFmtId="43" fontId="101" fillId="0" borderId="48" xfId="2400" applyFont="1" applyBorder="1" applyAlignment="1" applyProtection="1">
      <alignment horizontal="center" vertical="center"/>
    </xf>
    <xf numFmtId="0" fontId="168" fillId="35" borderId="51" xfId="27" applyFont="1" applyFill="1" applyBorder="1" applyAlignment="1">
      <alignment horizontal="center"/>
    </xf>
    <xf numFmtId="0" fontId="168" fillId="35" borderId="52" xfId="27" applyFont="1" applyFill="1" applyBorder="1" applyAlignment="1">
      <alignment horizontal="center"/>
    </xf>
    <xf numFmtId="0" fontId="167" fillId="5" borderId="36" xfId="27" quotePrefix="1" applyFont="1" applyFill="1" applyBorder="1" applyAlignment="1">
      <alignment wrapText="1"/>
    </xf>
    <xf numFmtId="43" fontId="167" fillId="5" borderId="54" xfId="2400" quotePrefix="1" applyFont="1" applyFill="1" applyBorder="1" applyAlignment="1" applyProtection="1">
      <alignment horizontal="center" wrapText="1"/>
      <protection locked="0"/>
    </xf>
    <xf numFmtId="43" fontId="167" fillId="13" borderId="54" xfId="2400" applyFont="1" applyFill="1" applyBorder="1" applyAlignment="1" applyProtection="1">
      <alignment horizontal="center" wrapText="1"/>
    </xf>
    <xf numFmtId="4" fontId="168" fillId="35" borderId="56" xfId="2361" applyNumberFormat="1" applyFont="1" applyFill="1" applyBorder="1" applyAlignment="1">
      <alignment horizontal="left"/>
    </xf>
    <xf numFmtId="43" fontId="168" fillId="35" borderId="57" xfId="2400" applyFont="1" applyFill="1" applyBorder="1" applyAlignment="1" applyProtection="1">
      <alignment horizontal="center"/>
    </xf>
    <xf numFmtId="4" fontId="168" fillId="35" borderId="0" xfId="2361" applyNumberFormat="1" applyFont="1" applyFill="1" applyAlignment="1">
      <alignment horizontal="left"/>
    </xf>
    <xf numFmtId="43" fontId="168" fillId="35" borderId="0" xfId="2400" applyFont="1" applyFill="1" applyBorder="1" applyAlignment="1" applyProtection="1">
      <alignment horizontal="center"/>
    </xf>
    <xf numFmtId="43" fontId="167" fillId="0" borderId="54" xfId="2400" quotePrefix="1" applyFont="1" applyFill="1" applyBorder="1" applyAlignment="1" applyProtection="1">
      <alignment horizontal="center" wrapText="1"/>
      <protection locked="0"/>
    </xf>
    <xf numFmtId="4" fontId="168" fillId="13" borderId="36" xfId="2361" applyNumberFormat="1" applyFont="1" applyFill="1" applyBorder="1" applyAlignment="1">
      <alignment horizontal="left"/>
    </xf>
    <xf numFmtId="43" fontId="168" fillId="13" borderId="54" xfId="2400" applyFont="1" applyFill="1" applyBorder="1" applyAlignment="1" applyProtection="1">
      <alignment horizontal="center"/>
    </xf>
    <xf numFmtId="4" fontId="168" fillId="33" borderId="56" xfId="2361" applyNumberFormat="1" applyFont="1" applyFill="1" applyBorder="1" applyAlignment="1">
      <alignment horizontal="left"/>
    </xf>
    <xf numFmtId="43" fontId="168" fillId="33" borderId="57" xfId="2400" applyFont="1" applyFill="1" applyBorder="1" applyAlignment="1" applyProtection="1">
      <alignment horizontal="center"/>
    </xf>
    <xf numFmtId="0" fontId="89" fillId="35" borderId="79" xfId="27" quotePrefix="1" applyFont="1" applyFill="1" applyBorder="1" applyAlignment="1">
      <alignment horizontal="center" wrapText="1"/>
    </xf>
    <xf numFmtId="43" fontId="166" fillId="0" borderId="115" xfId="2400" quotePrefix="1" applyFont="1" applyFill="1" applyBorder="1" applyAlignment="1" applyProtection="1">
      <alignment horizontal="center" wrapText="1"/>
      <protection locked="0"/>
    </xf>
    <xf numFmtId="0" fontId="101" fillId="0" borderId="44" xfId="27" applyFont="1" applyBorder="1"/>
    <xf numFmtId="0" fontId="167" fillId="5" borderId="115" xfId="27" quotePrefix="1" applyFont="1" applyFill="1" applyBorder="1" applyAlignment="1">
      <alignment wrapText="1"/>
    </xf>
    <xf numFmtId="0" fontId="170" fillId="0" borderId="140" xfId="27" applyFont="1" applyBorder="1"/>
    <xf numFmtId="0" fontId="167" fillId="5" borderId="141" xfId="27" quotePrefix="1" applyFont="1" applyFill="1" applyBorder="1" applyAlignment="1">
      <alignment wrapText="1"/>
    </xf>
    <xf numFmtId="0" fontId="167" fillId="5" borderId="142" xfId="27" quotePrefix="1" applyFont="1" applyFill="1" applyBorder="1" applyAlignment="1">
      <alignment wrapText="1"/>
    </xf>
    <xf numFmtId="0" fontId="89" fillId="35" borderId="143" xfId="27" quotePrefix="1" applyFont="1" applyFill="1" applyBorder="1" applyAlignment="1">
      <alignment horizontal="center" wrapText="1"/>
    </xf>
    <xf numFmtId="0" fontId="89" fillId="35" borderId="111" xfId="27" quotePrefix="1" applyFont="1" applyFill="1" applyBorder="1" applyAlignment="1">
      <alignment horizontal="center" wrapText="1"/>
    </xf>
    <xf numFmtId="0" fontId="167" fillId="5" borderId="144" xfId="27" quotePrefix="1" applyFont="1" applyFill="1" applyBorder="1" applyAlignment="1">
      <alignment wrapText="1"/>
    </xf>
    <xf numFmtId="43" fontId="167" fillId="0" borderId="145" xfId="2400" quotePrefix="1" applyFont="1" applyFill="1" applyBorder="1" applyAlignment="1" applyProtection="1">
      <alignment horizontal="center" wrapText="1"/>
      <protection locked="0"/>
    </xf>
    <xf numFmtId="176" fontId="167" fillId="0" borderId="139" xfId="2400" quotePrefix="1" applyNumberFormat="1" applyFont="1" applyFill="1" applyBorder="1" applyAlignment="1" applyProtection="1">
      <alignment horizontal="center" wrapText="1"/>
      <protection locked="0"/>
    </xf>
    <xf numFmtId="164" fontId="167" fillId="5" borderId="145" xfId="27" quotePrefix="1" applyNumberFormat="1" applyFont="1" applyFill="1" applyBorder="1" applyAlignment="1">
      <alignment wrapText="1"/>
    </xf>
    <xf numFmtId="0" fontId="72" fillId="5" borderId="141" xfId="27" quotePrefix="1" applyFont="1" applyFill="1" applyBorder="1" applyAlignment="1">
      <alignment wrapText="1"/>
    </xf>
    <xf numFmtId="43" fontId="72" fillId="0" borderId="115" xfId="2400" quotePrefix="1" applyFont="1" applyFill="1" applyBorder="1" applyAlignment="1" applyProtection="1">
      <alignment horizontal="center" wrapText="1"/>
      <protection locked="0"/>
    </xf>
    <xf numFmtId="43" fontId="167" fillId="0" borderId="146" xfId="2400" quotePrefix="1" applyFont="1" applyFill="1" applyBorder="1" applyAlignment="1" applyProtection="1">
      <alignment horizontal="center" wrapText="1"/>
      <protection locked="0"/>
    </xf>
    <xf numFmtId="164" fontId="167" fillId="5" borderId="70" xfId="27" quotePrefix="1" applyNumberFormat="1" applyFont="1" applyFill="1" applyBorder="1" applyAlignment="1">
      <alignment wrapText="1"/>
    </xf>
    <xf numFmtId="43" fontId="167" fillId="0" borderId="144" xfId="2400" quotePrefix="1" applyFont="1" applyFill="1" applyBorder="1" applyAlignment="1" applyProtection="1">
      <alignment horizontal="center" wrapText="1"/>
      <protection locked="0"/>
    </xf>
    <xf numFmtId="43" fontId="72" fillId="0" borderId="141" xfId="2400" quotePrefix="1" applyFont="1" applyFill="1" applyBorder="1" applyAlignment="1" applyProtection="1">
      <alignment horizontal="center" wrapText="1"/>
      <protection locked="0"/>
    </xf>
    <xf numFmtId="43" fontId="167" fillId="0" borderId="141" xfId="2400" quotePrefix="1" applyFont="1" applyFill="1" applyBorder="1" applyAlignment="1" applyProtection="1">
      <alignment horizontal="center" wrapText="1"/>
      <protection locked="0"/>
    </xf>
    <xf numFmtId="43" fontId="167" fillId="0" borderId="138" xfId="2400" quotePrefix="1" applyFont="1" applyFill="1" applyBorder="1" applyAlignment="1" applyProtection="1">
      <alignment horizontal="center" wrapText="1"/>
      <protection locked="0"/>
    </xf>
    <xf numFmtId="43" fontId="167" fillId="0" borderId="49" xfId="2400" quotePrefix="1" applyFont="1" applyFill="1" applyBorder="1" applyAlignment="1" applyProtection="1">
      <alignment horizontal="center" wrapText="1"/>
      <protection locked="0"/>
    </xf>
    <xf numFmtId="0" fontId="69" fillId="0" borderId="0" xfId="0" applyFont="1"/>
    <xf numFmtId="3" fontId="82" fillId="11" borderId="36" xfId="2400" quotePrefix="1" applyNumberFormat="1" applyFont="1" applyFill="1" applyBorder="1" applyAlignment="1" applyProtection="1">
      <alignment horizontal="center" wrapText="1"/>
      <protection locked="0"/>
    </xf>
    <xf numFmtId="3" fontId="81" fillId="33" borderId="36" xfId="27" applyNumberFormat="1" applyFont="1" applyFill="1" applyBorder="1" applyAlignment="1">
      <alignment horizontal="center"/>
    </xf>
    <xf numFmtId="164" fontId="82" fillId="0" borderId="0" xfId="27" applyNumberFormat="1" applyFont="1" applyAlignment="1">
      <alignment horizontal="center"/>
    </xf>
    <xf numFmtId="43" fontId="82" fillId="0" borderId="0" xfId="2400" applyFont="1" applyAlignment="1">
      <alignment horizontal="center"/>
    </xf>
    <xf numFmtId="0" fontId="73" fillId="0" borderId="133" xfId="76" applyFont="1" applyBorder="1" applyAlignment="1">
      <alignment horizontal="center"/>
    </xf>
    <xf numFmtId="0" fontId="73" fillId="0" borderId="134" xfId="76" applyFont="1" applyBorder="1" applyAlignment="1">
      <alignment horizontal="center"/>
    </xf>
    <xf numFmtId="171" fontId="73" fillId="0" borderId="134" xfId="76" applyNumberFormat="1" applyFont="1" applyBorder="1" applyAlignment="1">
      <alignment horizontal="center"/>
    </xf>
    <xf numFmtId="0" fontId="81" fillId="35" borderId="71" xfId="85" applyFont="1" applyFill="1" applyBorder="1" applyAlignment="1">
      <alignment horizontal="left"/>
    </xf>
    <xf numFmtId="0" fontId="81" fillId="35" borderId="41" xfId="85" applyFont="1" applyFill="1" applyBorder="1" applyAlignment="1">
      <alignment horizontal="left"/>
    </xf>
    <xf numFmtId="2" fontId="81" fillId="35" borderId="72" xfId="85" applyNumberFormat="1" applyFont="1" applyFill="1" applyBorder="1" applyAlignment="1">
      <alignment horizontal="center" wrapText="1"/>
    </xf>
    <xf numFmtId="176" fontId="81" fillId="35" borderId="52" xfId="85" applyNumberFormat="1" applyFont="1" applyFill="1" applyBorder="1" applyAlignment="1">
      <alignment horizontal="center" wrapText="1"/>
    </xf>
    <xf numFmtId="43" fontId="81" fillId="13" borderId="141" xfId="2400" applyFont="1" applyFill="1" applyBorder="1" applyAlignment="1" applyProtection="1">
      <alignment horizontal="center"/>
    </xf>
    <xf numFmtId="0" fontId="103" fillId="5" borderId="36" xfId="2358" applyFont="1" applyFill="1" applyBorder="1" applyAlignment="1">
      <alignment horizontal="left"/>
    </xf>
    <xf numFmtId="171" fontId="103" fillId="5" borderId="36" xfId="2358" applyNumberFormat="1" applyFont="1" applyFill="1" applyBorder="1" applyAlignment="1">
      <alignment horizontal="center"/>
    </xf>
    <xf numFmtId="0" fontId="69" fillId="0" borderId="140" xfId="0" applyFont="1" applyBorder="1"/>
    <xf numFmtId="0" fontId="69" fillId="0" borderId="44" xfId="0" applyFont="1" applyBorder="1" applyAlignment="1">
      <alignment horizontal="center" wrapText="1"/>
    </xf>
    <xf numFmtId="0" fontId="69" fillId="0" borderId="36" xfId="0" applyFont="1" applyBorder="1" applyAlignment="1">
      <alignment horizontal="center"/>
    </xf>
    <xf numFmtId="0" fontId="0" fillId="0" borderId="36" xfId="0" applyBorder="1"/>
    <xf numFmtId="43" fontId="83" fillId="35" borderId="36" xfId="2400" applyFont="1" applyFill="1" applyBorder="1"/>
    <xf numFmtId="43" fontId="0" fillId="0" borderId="36" xfId="2400" applyFont="1" applyBorder="1"/>
    <xf numFmtId="0" fontId="69" fillId="0" borderId="44" xfId="0" applyFont="1" applyBorder="1" applyAlignment="1">
      <alignment horizontal="center"/>
    </xf>
    <xf numFmtId="10" fontId="0" fillId="0" borderId="36" xfId="2401" applyNumberFormat="1" applyFont="1" applyBorder="1"/>
    <xf numFmtId="43" fontId="106" fillId="35" borderId="36" xfId="2400" applyFont="1" applyFill="1" applyBorder="1"/>
    <xf numFmtId="3" fontId="83" fillId="35" borderId="36" xfId="2400" applyNumberFormat="1" applyFont="1" applyFill="1" applyBorder="1"/>
    <xf numFmtId="10" fontId="83" fillId="35" borderId="36" xfId="2401" applyNumberFormat="1" applyFont="1" applyFill="1" applyBorder="1"/>
    <xf numFmtId="3" fontId="0" fillId="0" borderId="36" xfId="2400" applyNumberFormat="1" applyFont="1" applyBorder="1"/>
    <xf numFmtId="2" fontId="81" fillId="39" borderId="0" xfId="3834" applyNumberFormat="1" applyFont="1" applyFill="1" applyAlignment="1">
      <alignment horizontal="center"/>
    </xf>
    <xf numFmtId="2" fontId="81" fillId="0" borderId="36" xfId="3835" applyNumberFormat="1" applyFont="1" applyBorder="1" applyAlignment="1">
      <alignment horizontal="center" vertical="center"/>
    </xf>
    <xf numFmtId="2" fontId="81" fillId="39" borderId="60" xfId="3834" applyNumberFormat="1" applyFont="1" applyFill="1" applyBorder="1" applyAlignment="1">
      <alignment horizontal="center"/>
    </xf>
    <xf numFmtId="2" fontId="81" fillId="39" borderId="37" xfId="3834" applyNumberFormat="1" applyFont="1" applyFill="1" applyBorder="1" applyAlignment="1">
      <alignment horizontal="center" vertical="center"/>
    </xf>
    <xf numFmtId="0" fontId="82" fillId="34" borderId="36" xfId="3835" applyFont="1" applyFill="1" applyBorder="1" applyAlignment="1" applyProtection="1">
      <alignment horizontal="center"/>
      <protection locked="0"/>
    </xf>
    <xf numFmtId="0" fontId="82" fillId="34" borderId="36" xfId="3835" applyFont="1" applyFill="1" applyBorder="1" applyAlignment="1" applyProtection="1">
      <alignment horizontal="left"/>
      <protection locked="0"/>
    </xf>
    <xf numFmtId="4" fontId="106" fillId="35" borderId="54" xfId="2358" applyNumberFormat="1" applyFont="1" applyFill="1" applyBorder="1" applyAlignment="1">
      <alignment horizontal="right"/>
    </xf>
    <xf numFmtId="1" fontId="89" fillId="33" borderId="63" xfId="27" quotePrefix="1" applyNumberFormat="1" applyFont="1" applyFill="1" applyBorder="1" applyAlignment="1">
      <alignment horizontal="right" wrapText="1"/>
    </xf>
    <xf numFmtId="0" fontId="89" fillId="0" borderId="37" xfId="27" quotePrefix="1" applyFont="1" applyBorder="1" applyAlignment="1" applyProtection="1">
      <alignment wrapText="1"/>
      <protection locked="0"/>
    </xf>
    <xf numFmtId="43" fontId="89" fillId="0" borderId="37" xfId="2400" quotePrefix="1" applyFont="1" applyFill="1" applyBorder="1" applyAlignment="1" applyProtection="1">
      <alignment horizontal="center" wrapText="1"/>
      <protection locked="0"/>
    </xf>
    <xf numFmtId="0" fontId="73" fillId="0" borderId="36" xfId="27" quotePrefix="1" applyFont="1" applyBorder="1" applyAlignment="1" applyProtection="1">
      <alignment horizontal="left" wrapText="1"/>
      <protection locked="0"/>
    </xf>
    <xf numFmtId="4" fontId="81" fillId="13" borderId="36" xfId="2400" applyNumberFormat="1" applyFont="1" applyFill="1" applyBorder="1" applyAlignment="1" applyProtection="1">
      <alignment horizontal="center"/>
    </xf>
    <xf numFmtId="0" fontId="147" fillId="40" borderId="42" xfId="27" applyFont="1" applyFill="1" applyBorder="1" applyAlignment="1">
      <alignment horizontal="left"/>
    </xf>
    <xf numFmtId="0" fontId="89" fillId="40" borderId="43" xfId="27" applyFont="1" applyFill="1" applyBorder="1"/>
    <xf numFmtId="0" fontId="0" fillId="40" borderId="44" xfId="0" applyFill="1" applyBorder="1"/>
    <xf numFmtId="0" fontId="82" fillId="40" borderId="45" xfId="27" applyFont="1" applyFill="1" applyBorder="1" applyAlignment="1">
      <alignment horizontal="left"/>
    </xf>
    <xf numFmtId="0" fontId="82" fillId="40" borderId="0" xfId="27" applyFont="1" applyFill="1"/>
    <xf numFmtId="0" fontId="0" fillId="40" borderId="46" xfId="0" applyFill="1" applyBorder="1"/>
    <xf numFmtId="0" fontId="73" fillId="40" borderId="135" xfId="76" applyFont="1" applyFill="1" applyBorder="1" applyAlignment="1">
      <alignment horizontal="left" wrapText="1"/>
    </xf>
    <xf numFmtId="0" fontId="73" fillId="40" borderId="136" xfId="76" applyFont="1" applyFill="1" applyBorder="1" applyAlignment="1">
      <alignment horizontal="left" wrapText="1"/>
    </xf>
    <xf numFmtId="0" fontId="69" fillId="38" borderId="36" xfId="0" applyFont="1" applyFill="1" applyBorder="1"/>
    <xf numFmtId="0" fontId="0" fillId="38" borderId="36" xfId="0" applyFill="1" applyBorder="1"/>
    <xf numFmtId="0" fontId="68" fillId="38" borderId="36" xfId="0" applyFont="1" applyFill="1" applyBorder="1" applyAlignment="1">
      <alignment wrapText="1"/>
    </xf>
    <xf numFmtId="0" fontId="68" fillId="38" borderId="36" xfId="0" applyFont="1" applyFill="1" applyBorder="1"/>
    <xf numFmtId="0" fontId="0" fillId="38" borderId="137" xfId="0" applyFill="1" applyBorder="1"/>
    <xf numFmtId="0" fontId="69" fillId="38" borderId="140" xfId="0" applyFont="1" applyFill="1" applyBorder="1"/>
    <xf numFmtId="0" fontId="165" fillId="38" borderId="140" xfId="0" applyFont="1" applyFill="1" applyBorder="1"/>
    <xf numFmtId="0" fontId="103" fillId="38" borderId="36" xfId="0" applyFont="1" applyFill="1" applyBorder="1" applyAlignment="1">
      <alignment horizontal="justify" vertical="center"/>
    </xf>
    <xf numFmtId="0" fontId="103" fillId="38" borderId="36" xfId="0" applyFont="1" applyFill="1" applyBorder="1"/>
    <xf numFmtId="43" fontId="83" fillId="38" borderId="36" xfId="2400" applyFont="1" applyFill="1" applyBorder="1"/>
    <xf numFmtId="43" fontId="106" fillId="38" borderId="36" xfId="2400" applyFont="1" applyFill="1" applyBorder="1"/>
    <xf numFmtId="10" fontId="106" fillId="38" borderId="54" xfId="2358" applyNumberFormat="1" applyFont="1" applyFill="1" applyBorder="1"/>
    <xf numFmtId="0" fontId="172" fillId="13" borderId="100" xfId="1256" applyFont="1" applyFill="1" applyBorder="1"/>
    <xf numFmtId="1" fontId="106" fillId="4" borderId="36" xfId="21" applyNumberFormat="1" applyFont="1" applyFill="1" applyBorder="1" applyAlignment="1">
      <alignment horizontal="center"/>
    </xf>
    <xf numFmtId="0" fontId="173" fillId="13" borderId="100" xfId="1256" applyFont="1" applyFill="1" applyBorder="1"/>
    <xf numFmtId="0" fontId="101" fillId="0" borderId="0" xfId="27" applyFont="1" applyAlignment="1">
      <alignment horizontal="center" vertical="center"/>
    </xf>
    <xf numFmtId="43" fontId="101" fillId="0" borderId="0" xfId="2400" applyFont="1" applyBorder="1" applyAlignment="1" applyProtection="1">
      <alignment horizontal="center" vertical="center"/>
    </xf>
    <xf numFmtId="0" fontId="101" fillId="0" borderId="0" xfId="27" applyFont="1" applyAlignment="1">
      <alignment vertical="center"/>
    </xf>
    <xf numFmtId="0" fontId="1" fillId="0" borderId="0" xfId="2358" applyFont="1" applyAlignment="1">
      <alignment vertical="center"/>
    </xf>
    <xf numFmtId="173" fontId="85" fillId="0" borderId="103" xfId="1256" applyNumberFormat="1" applyFont="1" applyBorder="1" applyAlignment="1" applyProtection="1">
      <alignment horizontal="left"/>
      <protection locked="0"/>
    </xf>
    <xf numFmtId="173" fontId="85" fillId="0" borderId="104" xfId="1256" applyNumberFormat="1" applyFont="1" applyBorder="1" applyAlignment="1" applyProtection="1">
      <alignment horizontal="left"/>
      <protection locked="0"/>
    </xf>
    <xf numFmtId="0" fontId="107" fillId="11" borderId="117" xfId="27" applyFont="1" applyFill="1" applyBorder="1" applyAlignment="1" applyProtection="1">
      <alignment horizontal="left" vertical="top"/>
      <protection locked="0"/>
    </xf>
    <xf numFmtId="0" fontId="107" fillId="11" borderId="118" xfId="27" applyFont="1" applyFill="1" applyBorder="1" applyAlignment="1" applyProtection="1">
      <alignment horizontal="left" vertical="top"/>
      <protection locked="0"/>
    </xf>
    <xf numFmtId="0" fontId="107" fillId="11" borderId="95" xfId="27" quotePrefix="1" applyFont="1" applyFill="1" applyBorder="1" applyAlignment="1" applyProtection="1">
      <alignment horizontal="left" vertical="top"/>
      <protection locked="0"/>
    </xf>
    <xf numFmtId="0" fontId="107" fillId="11" borderId="95" xfId="27" applyFont="1" applyFill="1" applyBorder="1" applyAlignment="1" applyProtection="1">
      <alignment horizontal="left" vertical="top"/>
      <protection locked="0"/>
    </xf>
    <xf numFmtId="0" fontId="107" fillId="11" borderId="96" xfId="27" applyFont="1" applyFill="1" applyBorder="1" applyAlignment="1" applyProtection="1">
      <alignment horizontal="left" vertical="top"/>
      <protection locked="0"/>
    </xf>
    <xf numFmtId="176" fontId="107" fillId="11" borderId="128" xfId="27" applyNumberFormat="1" applyFont="1" applyFill="1" applyBorder="1" applyAlignment="1" applyProtection="1">
      <alignment horizontal="left" vertical="center"/>
      <protection locked="0"/>
    </xf>
    <xf numFmtId="0" fontId="0" fillId="0" borderId="129" xfId="0" applyBorder="1" applyAlignment="1">
      <alignment horizontal="left" vertical="center"/>
    </xf>
    <xf numFmtId="0" fontId="0" fillId="0" borderId="130" xfId="0" applyBorder="1" applyAlignment="1">
      <alignment horizontal="left" vertical="center"/>
    </xf>
    <xf numFmtId="0" fontId="143" fillId="14" borderId="100" xfId="1256" applyFont="1" applyFill="1" applyBorder="1" applyProtection="1">
      <protection locked="0"/>
    </xf>
    <xf numFmtId="0" fontId="143" fillId="14" borderId="0" xfId="1256" applyFont="1" applyFill="1" applyProtection="1">
      <protection locked="0"/>
    </xf>
    <xf numFmtId="0" fontId="85" fillId="14" borderId="0" xfId="1256" applyFont="1" applyFill="1" applyProtection="1">
      <protection locked="0"/>
    </xf>
    <xf numFmtId="0" fontId="85" fillId="14" borderId="101" xfId="1256" applyFont="1" applyFill="1" applyBorder="1" applyProtection="1">
      <protection locked="0"/>
    </xf>
    <xf numFmtId="0" fontId="141" fillId="32" borderId="0" xfId="1256" applyFont="1" applyFill="1" applyAlignment="1">
      <alignment horizontal="center" vertical="center"/>
    </xf>
    <xf numFmtId="0" fontId="110" fillId="32" borderId="0" xfId="1256" applyFont="1" applyFill="1" applyAlignment="1">
      <alignment horizontal="left" indent="2"/>
    </xf>
    <xf numFmtId="0" fontId="142" fillId="32" borderId="0" xfId="1256" applyFont="1" applyFill="1" applyAlignment="1">
      <alignment horizontal="center"/>
    </xf>
    <xf numFmtId="0" fontId="82" fillId="33" borderId="97" xfId="2399" applyFont="1" applyFill="1" applyBorder="1" applyAlignment="1">
      <alignment horizontal="left" vertical="center" wrapText="1" readingOrder="1"/>
    </xf>
    <xf numFmtId="0" fontId="82" fillId="33" borderId="98" xfId="2399" applyFont="1" applyFill="1" applyBorder="1" applyAlignment="1">
      <alignment horizontal="left" vertical="center" wrapText="1" readingOrder="1"/>
    </xf>
    <xf numFmtId="0" fontId="82" fillId="33" borderId="99" xfId="2399" applyFont="1" applyFill="1" applyBorder="1" applyAlignment="1">
      <alignment horizontal="left" vertical="center" wrapText="1" readingOrder="1"/>
    </xf>
    <xf numFmtId="0" fontId="82" fillId="33" borderId="100" xfId="2399" applyFont="1" applyFill="1" applyBorder="1" applyAlignment="1">
      <alignment horizontal="left" vertical="center" wrapText="1" readingOrder="1"/>
    </xf>
    <xf numFmtId="0" fontId="82" fillId="33" borderId="0" xfId="2399" applyFont="1" applyFill="1" applyAlignment="1">
      <alignment horizontal="left" vertical="center" wrapText="1" readingOrder="1"/>
    </xf>
    <xf numFmtId="0" fontId="82" fillId="33" borderId="101" xfId="2399" applyFont="1" applyFill="1" applyBorder="1" applyAlignment="1">
      <alignment horizontal="left" vertical="center" wrapText="1" readingOrder="1"/>
    </xf>
    <xf numFmtId="0" fontId="106" fillId="35" borderId="50" xfId="27" applyFont="1" applyFill="1" applyBorder="1" applyAlignment="1">
      <alignment horizontal="left"/>
    </xf>
    <xf numFmtId="0" fontId="106" fillId="35" borderId="52" xfId="27" applyFont="1" applyFill="1" applyBorder="1" applyAlignment="1">
      <alignment horizontal="left"/>
    </xf>
    <xf numFmtId="0" fontId="81" fillId="0" borderId="0" xfId="27" applyFont="1" applyAlignment="1">
      <alignment horizontal="left"/>
    </xf>
    <xf numFmtId="0" fontId="106" fillId="0" borderId="61" xfId="27" applyFont="1" applyBorder="1" applyAlignment="1">
      <alignment horizontal="left"/>
    </xf>
    <xf numFmtId="0" fontId="106" fillId="0" borderId="62" xfId="27" applyFont="1" applyBorder="1" applyAlignment="1">
      <alignment horizontal="left"/>
    </xf>
    <xf numFmtId="2" fontId="81" fillId="35" borderId="68" xfId="27" applyNumberFormat="1" applyFont="1" applyFill="1" applyBorder="1" applyAlignment="1">
      <alignment horizontal="center"/>
    </xf>
    <xf numFmtId="2" fontId="81" fillId="35" borderId="69" xfId="27" applyNumberFormat="1" applyFont="1" applyFill="1" applyBorder="1" applyAlignment="1">
      <alignment horizontal="center"/>
    </xf>
    <xf numFmtId="2" fontId="81" fillId="35" borderId="70" xfId="27" applyNumberFormat="1" applyFont="1" applyFill="1" applyBorder="1" applyAlignment="1">
      <alignment horizontal="center"/>
    </xf>
    <xf numFmtId="0" fontId="73" fillId="0" borderId="60" xfId="27" applyFont="1" applyBorder="1" applyAlignment="1">
      <alignment horizontal="left" wrapText="1"/>
    </xf>
    <xf numFmtId="0" fontId="73" fillId="0" borderId="61" xfId="27" applyFont="1" applyBorder="1" applyAlignment="1">
      <alignment wrapText="1"/>
    </xf>
    <xf numFmtId="0" fontId="81" fillId="33" borderId="36" xfId="27" applyFont="1" applyFill="1" applyBorder="1" applyAlignment="1">
      <alignment horizontal="center"/>
    </xf>
    <xf numFmtId="0" fontId="81" fillId="33" borderId="38" xfId="27" applyFont="1" applyFill="1" applyBorder="1" applyAlignment="1">
      <alignment horizontal="center"/>
    </xf>
    <xf numFmtId="0" fontId="81" fillId="33" borderId="115" xfId="27" applyFont="1" applyFill="1" applyBorder="1" applyAlignment="1">
      <alignment horizontal="center"/>
    </xf>
    <xf numFmtId="2" fontId="81" fillId="35" borderId="53" xfId="27" applyNumberFormat="1" applyFont="1" applyFill="1" applyBorder="1" applyAlignment="1">
      <alignment horizontal="center"/>
    </xf>
    <xf numFmtId="2" fontId="81" fillId="35" borderId="36" xfId="27" applyNumberFormat="1" applyFont="1" applyFill="1" applyBorder="1" applyAlignment="1">
      <alignment horizontal="center"/>
    </xf>
    <xf numFmtId="2" fontId="81" fillId="35" borderId="54" xfId="27" applyNumberFormat="1" applyFont="1" applyFill="1" applyBorder="1" applyAlignment="1">
      <alignment horizontal="center"/>
    </xf>
    <xf numFmtId="0" fontId="153" fillId="35" borderId="42" xfId="2361" applyFont="1" applyFill="1" applyBorder="1" applyAlignment="1">
      <alignment horizontal="left"/>
    </xf>
    <xf numFmtId="0" fontId="153" fillId="35" borderId="43" xfId="2361" applyFont="1" applyFill="1" applyBorder="1" applyAlignment="1">
      <alignment horizontal="left"/>
    </xf>
    <xf numFmtId="0" fontId="153" fillId="35" borderId="73" xfId="2361" applyFont="1" applyFill="1" applyBorder="1" applyAlignment="1">
      <alignment horizontal="left"/>
    </xf>
    <xf numFmtId="0" fontId="72" fillId="5" borderId="0" xfId="27" quotePrefix="1" applyFont="1" applyFill="1" applyAlignment="1">
      <alignment wrapText="1"/>
    </xf>
    <xf numFmtId="0" fontId="106" fillId="35" borderId="81" xfId="27" applyFont="1" applyFill="1" applyBorder="1" applyAlignment="1">
      <alignment horizontal="left" wrapText="1"/>
    </xf>
    <xf numFmtId="0" fontId="106" fillId="35" borderId="43" xfId="27" applyFont="1" applyFill="1" applyBorder="1" applyAlignment="1">
      <alignment horizontal="left" wrapText="1"/>
    </xf>
    <xf numFmtId="0" fontId="106" fillId="33" borderId="68" xfId="27" applyFont="1" applyFill="1" applyBorder="1" applyAlignment="1">
      <alignment horizontal="center"/>
    </xf>
    <xf numFmtId="0" fontId="106" fillId="33" borderId="70" xfId="27" applyFont="1" applyFill="1" applyBorder="1" applyAlignment="1">
      <alignment horizontal="center"/>
    </xf>
    <xf numFmtId="0" fontId="106" fillId="33" borderId="69" xfId="27" applyFont="1" applyFill="1" applyBorder="1" applyAlignment="1">
      <alignment horizontal="center"/>
    </xf>
    <xf numFmtId="0" fontId="106" fillId="35" borderId="68" xfId="27" applyFont="1" applyFill="1" applyBorder="1" applyAlignment="1">
      <alignment horizontal="center"/>
    </xf>
    <xf numFmtId="0" fontId="106" fillId="35" borderId="70" xfId="27" applyFont="1" applyFill="1" applyBorder="1" applyAlignment="1">
      <alignment horizontal="center"/>
    </xf>
    <xf numFmtId="0" fontId="106" fillId="33" borderId="131" xfId="27" applyFont="1" applyFill="1" applyBorder="1" applyAlignment="1">
      <alignment horizontal="center"/>
    </xf>
    <xf numFmtId="0" fontId="106" fillId="33" borderId="43" xfId="27" applyFont="1" applyFill="1" applyBorder="1" applyAlignment="1">
      <alignment horizontal="center"/>
    </xf>
    <xf numFmtId="0" fontId="106" fillId="33" borderId="132" xfId="27" applyFont="1" applyFill="1" applyBorder="1" applyAlignment="1">
      <alignment horizontal="center"/>
    </xf>
    <xf numFmtId="0" fontId="81" fillId="35" borderId="0" xfId="27" applyFont="1" applyFill="1" applyAlignment="1">
      <alignment horizontal="center"/>
    </xf>
    <xf numFmtId="0" fontId="81" fillId="35" borderId="46" xfId="27" applyFont="1" applyFill="1" applyBorder="1" applyAlignment="1">
      <alignment horizontal="center"/>
    </xf>
    <xf numFmtId="0" fontId="171" fillId="0" borderId="18" xfId="27" applyFont="1" applyBorder="1" applyAlignment="1">
      <alignment horizontal="center" vertical="center"/>
    </xf>
    <xf numFmtId="0" fontId="106" fillId="11" borderId="0" xfId="21" applyFont="1" applyFill="1" applyAlignment="1">
      <alignment horizontal="center"/>
    </xf>
    <xf numFmtId="0" fontId="87" fillId="0" borderId="0" xfId="27" applyFont="1" applyAlignment="1">
      <alignment horizontal="center"/>
    </xf>
    <xf numFmtId="0" fontId="106" fillId="11" borderId="18" xfId="21" applyFont="1" applyFill="1" applyBorder="1" applyAlignment="1">
      <alignment horizontal="center"/>
    </xf>
    <xf numFmtId="0" fontId="82" fillId="35" borderId="53" xfId="85" applyFont="1" applyFill="1" applyBorder="1" applyAlignment="1">
      <alignment horizontal="center"/>
    </xf>
    <xf numFmtId="0" fontId="82" fillId="35" borderId="36" xfId="85" applyFont="1" applyFill="1" applyBorder="1" applyAlignment="1">
      <alignment horizontal="center"/>
    </xf>
    <xf numFmtId="0" fontId="82" fillId="35" borderId="54" xfId="85" applyFont="1" applyFill="1" applyBorder="1" applyAlignment="1">
      <alignment horizontal="center"/>
    </xf>
    <xf numFmtId="2" fontId="82" fillId="4" borderId="36" xfId="27" quotePrefix="1" applyNumberFormat="1" applyFont="1" applyFill="1" applyBorder="1" applyAlignment="1">
      <alignment horizontal="center" wrapText="1"/>
    </xf>
    <xf numFmtId="1" fontId="81" fillId="11" borderId="0" xfId="27" applyNumberFormat="1" applyFont="1" applyFill="1" applyAlignment="1">
      <alignment horizontal="left"/>
    </xf>
  </cellXfs>
  <cellStyles count="3836">
    <cellStyle name="20% - Accent1 2" xfId="118" xr:uid="{00000000-0005-0000-0000-000000000000}"/>
    <cellStyle name="20% - Accent1 2 2" xfId="291" xr:uid="{00000000-0005-0000-0000-000001000000}"/>
    <cellStyle name="20% - Accent1 2 2 2" xfId="1332" xr:uid="{00000000-0005-0000-0000-000002000000}"/>
    <cellStyle name="20% - Accent1 2 2 2 2" xfId="3574" xr:uid="{00000000-0005-0000-0000-000003000000}"/>
    <cellStyle name="20% - Accent1 2 2 3" xfId="2619" xr:uid="{00000000-0005-0000-0000-000004000000}"/>
    <cellStyle name="20% - Accent1 2 3" xfId="1331" xr:uid="{00000000-0005-0000-0000-000005000000}"/>
    <cellStyle name="20% - Accent1 2 3 2" xfId="3573" xr:uid="{00000000-0005-0000-0000-000006000000}"/>
    <cellStyle name="20% - Accent1 2 4" xfId="2462" xr:uid="{00000000-0005-0000-0000-000007000000}"/>
    <cellStyle name="20% - Accent1 3" xfId="230" xr:uid="{00000000-0005-0000-0000-000008000000}"/>
    <cellStyle name="20% - Accent1 3 2" xfId="1333" xr:uid="{00000000-0005-0000-0000-000009000000}"/>
    <cellStyle name="20% - Accent1 3 2 2" xfId="3575" xr:uid="{00000000-0005-0000-0000-00000A000000}"/>
    <cellStyle name="20% - Accent1 3 3" xfId="2564" xr:uid="{00000000-0005-0000-0000-00000B000000}"/>
    <cellStyle name="20% - Accent1 4" xfId="1627" xr:uid="{00000000-0005-0000-0000-00000C000000}"/>
    <cellStyle name="20% - Accent1 4 2" xfId="3755" xr:uid="{00000000-0005-0000-0000-00000D000000}"/>
    <cellStyle name="Attribute_ARF222.0_July03 (final)" xfId="56" xr:uid="{00000000-0005-0000-0000-00000E000000}"/>
    <cellStyle name="CategoryHeading" xfId="55" xr:uid="{00000000-0005-0000-0000-00000F000000}"/>
    <cellStyle name="Comma" xfId="2400" builtinId="3"/>
    <cellStyle name="Comma 10" xfId="43" xr:uid="{00000000-0005-0000-0000-000011000000}"/>
    <cellStyle name="Comma 10 10" xfId="456" xr:uid="{00000000-0005-0000-0000-000012000000}"/>
    <cellStyle name="Comma 10 10 2" xfId="2777" xr:uid="{00000000-0005-0000-0000-000013000000}"/>
    <cellStyle name="Comma 10 11" xfId="457" xr:uid="{00000000-0005-0000-0000-000014000000}"/>
    <cellStyle name="Comma 10 11 2" xfId="2778" xr:uid="{00000000-0005-0000-0000-000015000000}"/>
    <cellStyle name="Comma 10 2" xfId="46" xr:uid="{00000000-0005-0000-0000-000016000000}"/>
    <cellStyle name="Comma 10 2 2" xfId="70" xr:uid="{00000000-0005-0000-0000-000017000000}"/>
    <cellStyle name="Comma 10 2 2 2" xfId="143" xr:uid="{00000000-0005-0000-0000-000018000000}"/>
    <cellStyle name="Comma 10 2 2 2 2" xfId="316" xr:uid="{00000000-0005-0000-0000-000019000000}"/>
    <cellStyle name="Comma 10 2 2 2 2 2" xfId="461" xr:uid="{00000000-0005-0000-0000-00001A000000}"/>
    <cellStyle name="Comma 10 2 2 2 2 2 2" xfId="2782" xr:uid="{00000000-0005-0000-0000-00001B000000}"/>
    <cellStyle name="Comma 10 2 2 2 2 3" xfId="2644" xr:uid="{00000000-0005-0000-0000-00001C000000}"/>
    <cellStyle name="Comma 10 2 2 2 3" xfId="460" xr:uid="{00000000-0005-0000-0000-00001D000000}"/>
    <cellStyle name="Comma 10 2 2 2 3 2" xfId="2781" xr:uid="{00000000-0005-0000-0000-00001E000000}"/>
    <cellStyle name="Comma 10 2 2 2 4" xfId="2487" xr:uid="{00000000-0005-0000-0000-00001F000000}"/>
    <cellStyle name="Comma 10 2 2 3" xfId="250" xr:uid="{00000000-0005-0000-0000-000020000000}"/>
    <cellStyle name="Comma 10 2 2 3 2" xfId="463" xr:uid="{00000000-0005-0000-0000-000021000000}"/>
    <cellStyle name="Comma 10 2 2 3 2 2" xfId="2784" xr:uid="{00000000-0005-0000-0000-000022000000}"/>
    <cellStyle name="Comma 10 2 2 3 3" xfId="462" xr:uid="{00000000-0005-0000-0000-000023000000}"/>
    <cellStyle name="Comma 10 2 2 3 3 2" xfId="2783" xr:uid="{00000000-0005-0000-0000-000024000000}"/>
    <cellStyle name="Comma 10 2 2 3 4" xfId="2584" xr:uid="{00000000-0005-0000-0000-000025000000}"/>
    <cellStyle name="Comma 10 2 2 4" xfId="464" xr:uid="{00000000-0005-0000-0000-000026000000}"/>
    <cellStyle name="Comma 10 2 2 4 2" xfId="465" xr:uid="{00000000-0005-0000-0000-000027000000}"/>
    <cellStyle name="Comma 10 2 2 4 2 2" xfId="2786" xr:uid="{00000000-0005-0000-0000-000028000000}"/>
    <cellStyle name="Comma 10 2 2 4 3" xfId="2785" xr:uid="{00000000-0005-0000-0000-000029000000}"/>
    <cellStyle name="Comma 10 2 2 5" xfId="466" xr:uid="{00000000-0005-0000-0000-00002A000000}"/>
    <cellStyle name="Comma 10 2 2 5 2" xfId="467" xr:uid="{00000000-0005-0000-0000-00002B000000}"/>
    <cellStyle name="Comma 10 2 2 5 2 2" xfId="2788" xr:uid="{00000000-0005-0000-0000-00002C000000}"/>
    <cellStyle name="Comma 10 2 2 5 3" xfId="2787" xr:uid="{00000000-0005-0000-0000-00002D000000}"/>
    <cellStyle name="Comma 10 2 2 6" xfId="468" xr:uid="{00000000-0005-0000-0000-00002E000000}"/>
    <cellStyle name="Comma 10 2 2 6 2" xfId="2789" xr:uid="{00000000-0005-0000-0000-00002F000000}"/>
    <cellStyle name="Comma 10 2 2 7" xfId="459" xr:uid="{00000000-0005-0000-0000-000030000000}"/>
    <cellStyle name="Comma 10 2 2 7 2" xfId="2780" xr:uid="{00000000-0005-0000-0000-000031000000}"/>
    <cellStyle name="Comma 10 2 2 8" xfId="2427" xr:uid="{00000000-0005-0000-0000-000032000000}"/>
    <cellStyle name="Comma 10 2 3" xfId="132" xr:uid="{00000000-0005-0000-0000-000033000000}"/>
    <cellStyle name="Comma 10 2 3 2" xfId="305" xr:uid="{00000000-0005-0000-0000-000034000000}"/>
    <cellStyle name="Comma 10 2 3 2 2" xfId="470" xr:uid="{00000000-0005-0000-0000-000035000000}"/>
    <cellStyle name="Comma 10 2 3 2 2 2" xfId="2791" xr:uid="{00000000-0005-0000-0000-000036000000}"/>
    <cellStyle name="Comma 10 2 3 2 3" xfId="2633" xr:uid="{00000000-0005-0000-0000-000037000000}"/>
    <cellStyle name="Comma 10 2 3 3" xfId="469" xr:uid="{00000000-0005-0000-0000-000038000000}"/>
    <cellStyle name="Comma 10 2 3 3 2" xfId="2790" xr:uid="{00000000-0005-0000-0000-000039000000}"/>
    <cellStyle name="Comma 10 2 3 4" xfId="2476" xr:uid="{00000000-0005-0000-0000-00003A000000}"/>
    <cellStyle name="Comma 10 2 4" xfId="240" xr:uid="{00000000-0005-0000-0000-00003B000000}"/>
    <cellStyle name="Comma 10 2 4 2" xfId="472" xr:uid="{00000000-0005-0000-0000-00003C000000}"/>
    <cellStyle name="Comma 10 2 4 2 2" xfId="2793" xr:uid="{00000000-0005-0000-0000-00003D000000}"/>
    <cellStyle name="Comma 10 2 4 3" xfId="471" xr:uid="{00000000-0005-0000-0000-00003E000000}"/>
    <cellStyle name="Comma 10 2 4 3 2" xfId="2792" xr:uid="{00000000-0005-0000-0000-00003F000000}"/>
    <cellStyle name="Comma 10 2 4 4" xfId="2574" xr:uid="{00000000-0005-0000-0000-000040000000}"/>
    <cellStyle name="Comma 10 2 5" xfId="473" xr:uid="{00000000-0005-0000-0000-000041000000}"/>
    <cellStyle name="Comma 10 2 5 2" xfId="474" xr:uid="{00000000-0005-0000-0000-000042000000}"/>
    <cellStyle name="Comma 10 2 5 2 2" xfId="2795" xr:uid="{00000000-0005-0000-0000-000043000000}"/>
    <cellStyle name="Comma 10 2 5 3" xfId="2794" xr:uid="{00000000-0005-0000-0000-000044000000}"/>
    <cellStyle name="Comma 10 2 6" xfId="475" xr:uid="{00000000-0005-0000-0000-000045000000}"/>
    <cellStyle name="Comma 10 2 6 2" xfId="476" xr:uid="{00000000-0005-0000-0000-000046000000}"/>
    <cellStyle name="Comma 10 2 6 2 2" xfId="2797" xr:uid="{00000000-0005-0000-0000-000047000000}"/>
    <cellStyle name="Comma 10 2 6 3" xfId="2796" xr:uid="{00000000-0005-0000-0000-000048000000}"/>
    <cellStyle name="Comma 10 2 7" xfId="477" xr:uid="{00000000-0005-0000-0000-000049000000}"/>
    <cellStyle name="Comma 10 2 7 2" xfId="2798" xr:uid="{00000000-0005-0000-0000-00004A000000}"/>
    <cellStyle name="Comma 10 2 8" xfId="458" xr:uid="{00000000-0005-0000-0000-00004B000000}"/>
    <cellStyle name="Comma 10 2 8 2" xfId="2779" xr:uid="{00000000-0005-0000-0000-00004C000000}"/>
    <cellStyle name="Comma 10 2 9" xfId="2417" xr:uid="{00000000-0005-0000-0000-00004D000000}"/>
    <cellStyle name="Comma 10 3" xfId="35" xr:uid="{00000000-0005-0000-0000-00004E000000}"/>
    <cellStyle name="Comma 10 3 2" xfId="66" xr:uid="{00000000-0005-0000-0000-00004F000000}"/>
    <cellStyle name="Comma 10 3 2 2" xfId="139" xr:uid="{00000000-0005-0000-0000-000050000000}"/>
    <cellStyle name="Comma 10 3 2 2 2" xfId="312" xr:uid="{00000000-0005-0000-0000-000051000000}"/>
    <cellStyle name="Comma 10 3 2 2 2 2" xfId="1334" xr:uid="{00000000-0005-0000-0000-000052000000}"/>
    <cellStyle name="Comma 10 3 2 2 2 2 2" xfId="3576" xr:uid="{00000000-0005-0000-0000-000053000000}"/>
    <cellStyle name="Comma 10 3 2 2 2 3" xfId="2640" xr:uid="{00000000-0005-0000-0000-000054000000}"/>
    <cellStyle name="Comma 10 3 2 2 3" xfId="480" xr:uid="{00000000-0005-0000-0000-000055000000}"/>
    <cellStyle name="Comma 10 3 2 2 3 2" xfId="2801" xr:uid="{00000000-0005-0000-0000-000056000000}"/>
    <cellStyle name="Comma 10 3 2 2 4" xfId="2483" xr:uid="{00000000-0005-0000-0000-000057000000}"/>
    <cellStyle name="Comma 10 3 2 3" xfId="202" xr:uid="{00000000-0005-0000-0000-000058000000}"/>
    <cellStyle name="Comma 10 3 2 3 2" xfId="373" xr:uid="{00000000-0005-0000-0000-000059000000}"/>
    <cellStyle name="Comma 10 3 2 3 2 2" xfId="415" xr:uid="{00000000-0005-0000-0000-00005A000000}"/>
    <cellStyle name="Comma 10 3 2 3 2 2 2" xfId="2740" xr:uid="{00000000-0005-0000-0000-00005B000000}"/>
    <cellStyle name="Comma 10 3 2 3 2 3" xfId="1335" xr:uid="{00000000-0005-0000-0000-00005C000000}"/>
    <cellStyle name="Comma 10 3 2 3 2 3 2" xfId="3577" xr:uid="{00000000-0005-0000-0000-00005D000000}"/>
    <cellStyle name="Comma 10 3 2 3 2 4" xfId="2397" xr:uid="{00000000-0005-0000-0000-00005E000000}"/>
    <cellStyle name="Comma 10 3 2 3 2 4 2" xfId="3831" xr:uid="{00000000-0005-0000-0000-00005F000000}"/>
    <cellStyle name="Comma 10 3 2 3 2 5" xfId="2701" xr:uid="{00000000-0005-0000-0000-000060000000}"/>
    <cellStyle name="Comma 10 3 2 3 3" xfId="481" xr:uid="{00000000-0005-0000-0000-000061000000}"/>
    <cellStyle name="Comma 10 3 2 3 3 2" xfId="2802" xr:uid="{00000000-0005-0000-0000-000062000000}"/>
    <cellStyle name="Comma 10 3 2 3 4" xfId="2542" xr:uid="{00000000-0005-0000-0000-000063000000}"/>
    <cellStyle name="Comma 10 3 2 4" xfId="246" xr:uid="{00000000-0005-0000-0000-000064000000}"/>
    <cellStyle name="Comma 10 3 2 4 2" xfId="1336" xr:uid="{00000000-0005-0000-0000-000065000000}"/>
    <cellStyle name="Comma 10 3 2 4 2 2" xfId="3578" xr:uid="{00000000-0005-0000-0000-000066000000}"/>
    <cellStyle name="Comma 10 3 2 4 3" xfId="2580" xr:uid="{00000000-0005-0000-0000-000067000000}"/>
    <cellStyle name="Comma 10 3 2 5" xfId="479" xr:uid="{00000000-0005-0000-0000-000068000000}"/>
    <cellStyle name="Comma 10 3 2 5 2" xfId="2800" xr:uid="{00000000-0005-0000-0000-000069000000}"/>
    <cellStyle name="Comma 10 3 2 6" xfId="2423" xr:uid="{00000000-0005-0000-0000-00006A000000}"/>
    <cellStyle name="Comma 10 3 3" xfId="124" xr:uid="{00000000-0005-0000-0000-00006B000000}"/>
    <cellStyle name="Comma 10 3 3 2" xfId="297" xr:uid="{00000000-0005-0000-0000-00006C000000}"/>
    <cellStyle name="Comma 10 3 3 2 2" xfId="483" xr:uid="{00000000-0005-0000-0000-00006D000000}"/>
    <cellStyle name="Comma 10 3 3 2 2 2" xfId="2804" xr:uid="{00000000-0005-0000-0000-00006E000000}"/>
    <cellStyle name="Comma 10 3 3 2 3" xfId="2625" xr:uid="{00000000-0005-0000-0000-00006F000000}"/>
    <cellStyle name="Comma 10 3 3 3" xfId="482" xr:uid="{00000000-0005-0000-0000-000070000000}"/>
    <cellStyle name="Comma 10 3 3 3 2" xfId="2803" xr:uid="{00000000-0005-0000-0000-000071000000}"/>
    <cellStyle name="Comma 10 3 3 4" xfId="2468" xr:uid="{00000000-0005-0000-0000-000072000000}"/>
    <cellStyle name="Comma 10 3 4" xfId="236" xr:uid="{00000000-0005-0000-0000-000073000000}"/>
    <cellStyle name="Comma 10 3 4 2" xfId="485" xr:uid="{00000000-0005-0000-0000-000074000000}"/>
    <cellStyle name="Comma 10 3 4 2 2" xfId="2806" xr:uid="{00000000-0005-0000-0000-000075000000}"/>
    <cellStyle name="Comma 10 3 4 3" xfId="484" xr:uid="{00000000-0005-0000-0000-000076000000}"/>
    <cellStyle name="Comma 10 3 4 3 2" xfId="2805" xr:uid="{00000000-0005-0000-0000-000077000000}"/>
    <cellStyle name="Comma 10 3 4 4" xfId="2570" xr:uid="{00000000-0005-0000-0000-000078000000}"/>
    <cellStyle name="Comma 10 3 5" xfId="486" xr:uid="{00000000-0005-0000-0000-000079000000}"/>
    <cellStyle name="Comma 10 3 5 2" xfId="487" xr:uid="{00000000-0005-0000-0000-00007A000000}"/>
    <cellStyle name="Comma 10 3 5 2 2" xfId="2808" xr:uid="{00000000-0005-0000-0000-00007B000000}"/>
    <cellStyle name="Comma 10 3 5 3" xfId="2807" xr:uid="{00000000-0005-0000-0000-00007C000000}"/>
    <cellStyle name="Comma 10 3 6" xfId="488" xr:uid="{00000000-0005-0000-0000-00007D000000}"/>
    <cellStyle name="Comma 10 3 6 2" xfId="2809" xr:uid="{00000000-0005-0000-0000-00007E000000}"/>
    <cellStyle name="Comma 10 3 7" xfId="478" xr:uid="{00000000-0005-0000-0000-00007F000000}"/>
    <cellStyle name="Comma 10 3 7 2" xfId="2799" xr:uid="{00000000-0005-0000-0000-000080000000}"/>
    <cellStyle name="Comma 10 3 8" xfId="2413" xr:uid="{00000000-0005-0000-0000-000081000000}"/>
    <cellStyle name="Comma 10 4" xfId="129" xr:uid="{00000000-0005-0000-0000-000082000000}"/>
    <cellStyle name="Comma 10 4 2" xfId="302" xr:uid="{00000000-0005-0000-0000-000083000000}"/>
    <cellStyle name="Comma 10 4 2 2" xfId="489" xr:uid="{00000000-0005-0000-0000-000084000000}"/>
    <cellStyle name="Comma 10 4 2 2 2" xfId="2810" xr:uid="{00000000-0005-0000-0000-000085000000}"/>
    <cellStyle name="Comma 10 4 2 3" xfId="2630" xr:uid="{00000000-0005-0000-0000-000086000000}"/>
    <cellStyle name="Comma 10 4 3" xfId="490" xr:uid="{00000000-0005-0000-0000-000087000000}"/>
    <cellStyle name="Comma 10 4 3 2" xfId="491" xr:uid="{00000000-0005-0000-0000-000088000000}"/>
    <cellStyle name="Comma 10 4 3 2 2" xfId="2812" xr:uid="{00000000-0005-0000-0000-000089000000}"/>
    <cellStyle name="Comma 10 4 3 3" xfId="2811" xr:uid="{00000000-0005-0000-0000-00008A000000}"/>
    <cellStyle name="Comma 10 4 4" xfId="492" xr:uid="{00000000-0005-0000-0000-00008B000000}"/>
    <cellStyle name="Comma 10 4 4 2" xfId="493" xr:uid="{00000000-0005-0000-0000-00008C000000}"/>
    <cellStyle name="Comma 10 4 4 2 2" xfId="2814" xr:uid="{00000000-0005-0000-0000-00008D000000}"/>
    <cellStyle name="Comma 10 4 4 3" xfId="2813" xr:uid="{00000000-0005-0000-0000-00008E000000}"/>
    <cellStyle name="Comma 10 4 5" xfId="494" xr:uid="{00000000-0005-0000-0000-00008F000000}"/>
    <cellStyle name="Comma 10 4 5 2" xfId="495" xr:uid="{00000000-0005-0000-0000-000090000000}"/>
    <cellStyle name="Comma 10 4 5 2 2" xfId="2816" xr:uid="{00000000-0005-0000-0000-000091000000}"/>
    <cellStyle name="Comma 10 4 5 3" xfId="2815" xr:uid="{00000000-0005-0000-0000-000092000000}"/>
    <cellStyle name="Comma 10 4 6" xfId="496" xr:uid="{00000000-0005-0000-0000-000093000000}"/>
    <cellStyle name="Comma 10 4 6 2" xfId="2817" xr:uid="{00000000-0005-0000-0000-000094000000}"/>
    <cellStyle name="Comma 10 4 7" xfId="2473" xr:uid="{00000000-0005-0000-0000-000095000000}"/>
    <cellStyle name="Comma 10 5" xfId="399" xr:uid="{00000000-0005-0000-0000-000096000000}"/>
    <cellStyle name="Comma 10 5 2" xfId="497" xr:uid="{00000000-0005-0000-0000-000097000000}"/>
    <cellStyle name="Comma 10 5 2 2" xfId="2818" xr:uid="{00000000-0005-0000-0000-000098000000}"/>
    <cellStyle name="Comma 10 5 3" xfId="2727" xr:uid="{00000000-0005-0000-0000-000099000000}"/>
    <cellStyle name="Comma 10 6" xfId="498" xr:uid="{00000000-0005-0000-0000-00009A000000}"/>
    <cellStyle name="Comma 10 6 2" xfId="499" xr:uid="{00000000-0005-0000-0000-00009B000000}"/>
    <cellStyle name="Comma 10 6 2 2" xfId="2820" xr:uid="{00000000-0005-0000-0000-00009C000000}"/>
    <cellStyle name="Comma 10 6 3" xfId="2819" xr:uid="{00000000-0005-0000-0000-00009D000000}"/>
    <cellStyle name="Comma 10 7" xfId="500" xr:uid="{00000000-0005-0000-0000-00009E000000}"/>
    <cellStyle name="Comma 10 7 2" xfId="501" xr:uid="{00000000-0005-0000-0000-00009F000000}"/>
    <cellStyle name="Comma 10 7 2 2" xfId="2822" xr:uid="{00000000-0005-0000-0000-0000A0000000}"/>
    <cellStyle name="Comma 10 7 3" xfId="2821" xr:uid="{00000000-0005-0000-0000-0000A1000000}"/>
    <cellStyle name="Comma 10 8" xfId="502" xr:uid="{00000000-0005-0000-0000-0000A2000000}"/>
    <cellStyle name="Comma 10 8 2" xfId="503" xr:uid="{00000000-0005-0000-0000-0000A3000000}"/>
    <cellStyle name="Comma 10 8 2 2" xfId="2824" xr:uid="{00000000-0005-0000-0000-0000A4000000}"/>
    <cellStyle name="Comma 10 8 3" xfId="2823" xr:uid="{00000000-0005-0000-0000-0000A5000000}"/>
    <cellStyle name="Comma 10 9" xfId="504" xr:uid="{00000000-0005-0000-0000-0000A6000000}"/>
    <cellStyle name="Comma 10 9 2" xfId="2825" xr:uid="{00000000-0005-0000-0000-0000A7000000}"/>
    <cellStyle name="Comma 11" xfId="404" xr:uid="{00000000-0005-0000-0000-0000A8000000}"/>
    <cellStyle name="Comma 11 10" xfId="2731" xr:uid="{00000000-0005-0000-0000-0000A9000000}"/>
    <cellStyle name="Comma 11 2" xfId="506" xr:uid="{00000000-0005-0000-0000-0000AA000000}"/>
    <cellStyle name="Comma 11 2 2" xfId="507" xr:uid="{00000000-0005-0000-0000-0000AB000000}"/>
    <cellStyle name="Comma 11 2 2 2" xfId="508" xr:uid="{00000000-0005-0000-0000-0000AC000000}"/>
    <cellStyle name="Comma 11 2 2 2 2" xfId="2829" xr:uid="{00000000-0005-0000-0000-0000AD000000}"/>
    <cellStyle name="Comma 11 2 2 3" xfId="2828" xr:uid="{00000000-0005-0000-0000-0000AE000000}"/>
    <cellStyle name="Comma 11 2 3" xfId="509" xr:uid="{00000000-0005-0000-0000-0000AF000000}"/>
    <cellStyle name="Comma 11 2 3 2" xfId="510" xr:uid="{00000000-0005-0000-0000-0000B0000000}"/>
    <cellStyle name="Comma 11 2 3 2 2" xfId="2831" xr:uid="{00000000-0005-0000-0000-0000B1000000}"/>
    <cellStyle name="Comma 11 2 3 3" xfId="2830" xr:uid="{00000000-0005-0000-0000-0000B2000000}"/>
    <cellStyle name="Comma 11 2 4" xfId="511" xr:uid="{00000000-0005-0000-0000-0000B3000000}"/>
    <cellStyle name="Comma 11 2 4 2" xfId="512" xr:uid="{00000000-0005-0000-0000-0000B4000000}"/>
    <cellStyle name="Comma 11 2 4 2 2" xfId="2833" xr:uid="{00000000-0005-0000-0000-0000B5000000}"/>
    <cellStyle name="Comma 11 2 4 3" xfId="2832" xr:uid="{00000000-0005-0000-0000-0000B6000000}"/>
    <cellStyle name="Comma 11 2 5" xfId="513" xr:uid="{00000000-0005-0000-0000-0000B7000000}"/>
    <cellStyle name="Comma 11 2 5 2" xfId="514" xr:uid="{00000000-0005-0000-0000-0000B8000000}"/>
    <cellStyle name="Comma 11 2 5 2 2" xfId="2835" xr:uid="{00000000-0005-0000-0000-0000B9000000}"/>
    <cellStyle name="Comma 11 2 5 3" xfId="2834" xr:uid="{00000000-0005-0000-0000-0000BA000000}"/>
    <cellStyle name="Comma 11 2 6" xfId="515" xr:uid="{00000000-0005-0000-0000-0000BB000000}"/>
    <cellStyle name="Comma 11 2 6 2" xfId="2836" xr:uid="{00000000-0005-0000-0000-0000BC000000}"/>
    <cellStyle name="Comma 11 2 7" xfId="516" xr:uid="{00000000-0005-0000-0000-0000BD000000}"/>
    <cellStyle name="Comma 11 2 7 2" xfId="2837" xr:uid="{00000000-0005-0000-0000-0000BE000000}"/>
    <cellStyle name="Comma 11 2 8" xfId="2827" xr:uid="{00000000-0005-0000-0000-0000BF000000}"/>
    <cellStyle name="Comma 11 3" xfId="517" xr:uid="{00000000-0005-0000-0000-0000C0000000}"/>
    <cellStyle name="Comma 11 3 2" xfId="518" xr:uid="{00000000-0005-0000-0000-0000C1000000}"/>
    <cellStyle name="Comma 11 3 2 2" xfId="2839" xr:uid="{00000000-0005-0000-0000-0000C2000000}"/>
    <cellStyle name="Comma 11 3 3" xfId="2838" xr:uid="{00000000-0005-0000-0000-0000C3000000}"/>
    <cellStyle name="Comma 11 4" xfId="519" xr:uid="{00000000-0005-0000-0000-0000C4000000}"/>
    <cellStyle name="Comma 11 4 2" xfId="520" xr:uid="{00000000-0005-0000-0000-0000C5000000}"/>
    <cellStyle name="Comma 11 4 2 2" xfId="2841" xr:uid="{00000000-0005-0000-0000-0000C6000000}"/>
    <cellStyle name="Comma 11 4 3" xfId="2840" xr:uid="{00000000-0005-0000-0000-0000C7000000}"/>
    <cellStyle name="Comma 11 5" xfId="521" xr:uid="{00000000-0005-0000-0000-0000C8000000}"/>
    <cellStyle name="Comma 11 5 2" xfId="522" xr:uid="{00000000-0005-0000-0000-0000C9000000}"/>
    <cellStyle name="Comma 11 5 2 2" xfId="2843" xr:uid="{00000000-0005-0000-0000-0000CA000000}"/>
    <cellStyle name="Comma 11 5 3" xfId="2842" xr:uid="{00000000-0005-0000-0000-0000CB000000}"/>
    <cellStyle name="Comma 11 6" xfId="523" xr:uid="{00000000-0005-0000-0000-0000CC000000}"/>
    <cellStyle name="Comma 11 6 2" xfId="524" xr:uid="{00000000-0005-0000-0000-0000CD000000}"/>
    <cellStyle name="Comma 11 6 2 2" xfId="2845" xr:uid="{00000000-0005-0000-0000-0000CE000000}"/>
    <cellStyle name="Comma 11 6 3" xfId="2844" xr:uid="{00000000-0005-0000-0000-0000CF000000}"/>
    <cellStyle name="Comma 11 7" xfId="525" xr:uid="{00000000-0005-0000-0000-0000D0000000}"/>
    <cellStyle name="Comma 11 7 2" xfId="2846" xr:uid="{00000000-0005-0000-0000-0000D1000000}"/>
    <cellStyle name="Comma 11 8" xfId="526" xr:uid="{00000000-0005-0000-0000-0000D2000000}"/>
    <cellStyle name="Comma 11 8 2" xfId="2847" xr:uid="{00000000-0005-0000-0000-0000D3000000}"/>
    <cellStyle name="Comma 11 9" xfId="505" xr:uid="{00000000-0005-0000-0000-0000D4000000}"/>
    <cellStyle name="Comma 11 9 2" xfId="2826" xr:uid="{00000000-0005-0000-0000-0000D5000000}"/>
    <cellStyle name="Comma 12" xfId="451" xr:uid="{00000000-0005-0000-0000-0000D6000000}"/>
    <cellStyle name="Comma 12 10" xfId="527" xr:uid="{00000000-0005-0000-0000-0000D7000000}"/>
    <cellStyle name="Comma 12 10 2" xfId="2848" xr:uid="{00000000-0005-0000-0000-0000D8000000}"/>
    <cellStyle name="Comma 12 11" xfId="2772" xr:uid="{00000000-0005-0000-0000-0000D9000000}"/>
    <cellStyle name="Comma 12 2" xfId="528" xr:uid="{00000000-0005-0000-0000-0000DA000000}"/>
    <cellStyle name="Comma 12 2 2" xfId="529" xr:uid="{00000000-0005-0000-0000-0000DB000000}"/>
    <cellStyle name="Comma 12 2 2 2" xfId="530" xr:uid="{00000000-0005-0000-0000-0000DC000000}"/>
    <cellStyle name="Comma 12 2 2 2 2" xfId="531" xr:uid="{00000000-0005-0000-0000-0000DD000000}"/>
    <cellStyle name="Comma 12 2 2 2 2 2" xfId="2852" xr:uid="{00000000-0005-0000-0000-0000DE000000}"/>
    <cellStyle name="Comma 12 2 2 2 3" xfId="2851" xr:uid="{00000000-0005-0000-0000-0000DF000000}"/>
    <cellStyle name="Comma 12 2 2 3" xfId="532" xr:uid="{00000000-0005-0000-0000-0000E0000000}"/>
    <cellStyle name="Comma 12 2 2 3 2" xfId="533" xr:uid="{00000000-0005-0000-0000-0000E1000000}"/>
    <cellStyle name="Comma 12 2 2 3 2 2" xfId="2854" xr:uid="{00000000-0005-0000-0000-0000E2000000}"/>
    <cellStyle name="Comma 12 2 2 3 3" xfId="2853" xr:uid="{00000000-0005-0000-0000-0000E3000000}"/>
    <cellStyle name="Comma 12 2 2 4" xfId="534" xr:uid="{00000000-0005-0000-0000-0000E4000000}"/>
    <cellStyle name="Comma 12 2 2 4 2" xfId="535" xr:uid="{00000000-0005-0000-0000-0000E5000000}"/>
    <cellStyle name="Comma 12 2 2 4 2 2" xfId="2856" xr:uid="{00000000-0005-0000-0000-0000E6000000}"/>
    <cellStyle name="Comma 12 2 2 4 3" xfId="2855" xr:uid="{00000000-0005-0000-0000-0000E7000000}"/>
    <cellStyle name="Comma 12 2 2 5" xfId="536" xr:uid="{00000000-0005-0000-0000-0000E8000000}"/>
    <cellStyle name="Comma 12 2 2 5 2" xfId="2857" xr:uid="{00000000-0005-0000-0000-0000E9000000}"/>
    <cellStyle name="Comma 12 2 2 6" xfId="537" xr:uid="{00000000-0005-0000-0000-0000EA000000}"/>
    <cellStyle name="Comma 12 2 2 6 2" xfId="2858" xr:uid="{00000000-0005-0000-0000-0000EB000000}"/>
    <cellStyle name="Comma 12 2 2 7" xfId="2850" xr:uid="{00000000-0005-0000-0000-0000EC000000}"/>
    <cellStyle name="Comma 12 2 3" xfId="538" xr:uid="{00000000-0005-0000-0000-0000ED000000}"/>
    <cellStyle name="Comma 12 2 3 2" xfId="539" xr:uid="{00000000-0005-0000-0000-0000EE000000}"/>
    <cellStyle name="Comma 12 2 3 2 2" xfId="2860" xr:uid="{00000000-0005-0000-0000-0000EF000000}"/>
    <cellStyle name="Comma 12 2 3 3" xfId="2859" xr:uid="{00000000-0005-0000-0000-0000F0000000}"/>
    <cellStyle name="Comma 12 2 4" xfId="540" xr:uid="{00000000-0005-0000-0000-0000F1000000}"/>
    <cellStyle name="Comma 12 2 4 2" xfId="541" xr:uid="{00000000-0005-0000-0000-0000F2000000}"/>
    <cellStyle name="Comma 12 2 4 2 2" xfId="2862" xr:uid="{00000000-0005-0000-0000-0000F3000000}"/>
    <cellStyle name="Comma 12 2 4 3" xfId="2861" xr:uid="{00000000-0005-0000-0000-0000F4000000}"/>
    <cellStyle name="Comma 12 2 5" xfId="542" xr:uid="{00000000-0005-0000-0000-0000F5000000}"/>
    <cellStyle name="Comma 12 2 5 2" xfId="543" xr:uid="{00000000-0005-0000-0000-0000F6000000}"/>
    <cellStyle name="Comma 12 2 5 2 2" xfId="2864" xr:uid="{00000000-0005-0000-0000-0000F7000000}"/>
    <cellStyle name="Comma 12 2 5 3" xfId="2863" xr:uid="{00000000-0005-0000-0000-0000F8000000}"/>
    <cellStyle name="Comma 12 2 6" xfId="544" xr:uid="{00000000-0005-0000-0000-0000F9000000}"/>
    <cellStyle name="Comma 12 2 6 2" xfId="545" xr:uid="{00000000-0005-0000-0000-0000FA000000}"/>
    <cellStyle name="Comma 12 2 6 2 2" xfId="2866" xr:uid="{00000000-0005-0000-0000-0000FB000000}"/>
    <cellStyle name="Comma 12 2 6 3" xfId="2865" xr:uid="{00000000-0005-0000-0000-0000FC000000}"/>
    <cellStyle name="Comma 12 2 7" xfId="546" xr:uid="{00000000-0005-0000-0000-0000FD000000}"/>
    <cellStyle name="Comma 12 2 7 2" xfId="2867" xr:uid="{00000000-0005-0000-0000-0000FE000000}"/>
    <cellStyle name="Comma 12 2 8" xfId="547" xr:uid="{00000000-0005-0000-0000-0000FF000000}"/>
    <cellStyle name="Comma 12 2 8 2" xfId="2868" xr:uid="{00000000-0005-0000-0000-000000010000}"/>
    <cellStyle name="Comma 12 2 9" xfId="2849" xr:uid="{00000000-0005-0000-0000-000001010000}"/>
    <cellStyle name="Comma 12 3" xfId="548" xr:uid="{00000000-0005-0000-0000-000002010000}"/>
    <cellStyle name="Comma 12 3 2" xfId="549" xr:uid="{00000000-0005-0000-0000-000003010000}"/>
    <cellStyle name="Comma 12 3 2 2" xfId="550" xr:uid="{00000000-0005-0000-0000-000004010000}"/>
    <cellStyle name="Comma 12 3 2 2 2" xfId="2871" xr:uid="{00000000-0005-0000-0000-000005010000}"/>
    <cellStyle name="Comma 12 3 2 3" xfId="2870" xr:uid="{00000000-0005-0000-0000-000006010000}"/>
    <cellStyle name="Comma 12 3 3" xfId="551" xr:uid="{00000000-0005-0000-0000-000007010000}"/>
    <cellStyle name="Comma 12 3 3 2" xfId="552" xr:uid="{00000000-0005-0000-0000-000008010000}"/>
    <cellStyle name="Comma 12 3 3 2 2" xfId="2873" xr:uid="{00000000-0005-0000-0000-000009010000}"/>
    <cellStyle name="Comma 12 3 3 3" xfId="2872" xr:uid="{00000000-0005-0000-0000-00000A010000}"/>
    <cellStyle name="Comma 12 3 4" xfId="553" xr:uid="{00000000-0005-0000-0000-00000B010000}"/>
    <cellStyle name="Comma 12 3 4 2" xfId="554" xr:uid="{00000000-0005-0000-0000-00000C010000}"/>
    <cellStyle name="Comma 12 3 4 2 2" xfId="2875" xr:uid="{00000000-0005-0000-0000-00000D010000}"/>
    <cellStyle name="Comma 12 3 4 3" xfId="2874" xr:uid="{00000000-0005-0000-0000-00000E010000}"/>
    <cellStyle name="Comma 12 3 5" xfId="555" xr:uid="{00000000-0005-0000-0000-00000F010000}"/>
    <cellStyle name="Comma 12 3 5 2" xfId="2876" xr:uid="{00000000-0005-0000-0000-000010010000}"/>
    <cellStyle name="Comma 12 3 6" xfId="556" xr:uid="{00000000-0005-0000-0000-000011010000}"/>
    <cellStyle name="Comma 12 3 6 2" xfId="2877" xr:uid="{00000000-0005-0000-0000-000012010000}"/>
    <cellStyle name="Comma 12 3 7" xfId="2869" xr:uid="{00000000-0005-0000-0000-000013010000}"/>
    <cellStyle name="Comma 12 4" xfId="557" xr:uid="{00000000-0005-0000-0000-000014010000}"/>
    <cellStyle name="Comma 12 4 2" xfId="558" xr:uid="{00000000-0005-0000-0000-000015010000}"/>
    <cellStyle name="Comma 12 4 2 2" xfId="2879" xr:uid="{00000000-0005-0000-0000-000016010000}"/>
    <cellStyle name="Comma 12 4 3" xfId="2878" xr:uid="{00000000-0005-0000-0000-000017010000}"/>
    <cellStyle name="Comma 12 5" xfId="559" xr:uid="{00000000-0005-0000-0000-000018010000}"/>
    <cellStyle name="Comma 12 5 2" xfId="560" xr:uid="{00000000-0005-0000-0000-000019010000}"/>
    <cellStyle name="Comma 12 5 2 2" xfId="2881" xr:uid="{00000000-0005-0000-0000-00001A010000}"/>
    <cellStyle name="Comma 12 5 3" xfId="2880" xr:uid="{00000000-0005-0000-0000-00001B010000}"/>
    <cellStyle name="Comma 12 6" xfId="561" xr:uid="{00000000-0005-0000-0000-00001C010000}"/>
    <cellStyle name="Comma 12 6 2" xfId="562" xr:uid="{00000000-0005-0000-0000-00001D010000}"/>
    <cellStyle name="Comma 12 6 2 2" xfId="2883" xr:uid="{00000000-0005-0000-0000-00001E010000}"/>
    <cellStyle name="Comma 12 6 3" xfId="2882" xr:uid="{00000000-0005-0000-0000-00001F010000}"/>
    <cellStyle name="Comma 12 7" xfId="563" xr:uid="{00000000-0005-0000-0000-000020010000}"/>
    <cellStyle name="Comma 12 7 2" xfId="564" xr:uid="{00000000-0005-0000-0000-000021010000}"/>
    <cellStyle name="Comma 12 7 2 2" xfId="2885" xr:uid="{00000000-0005-0000-0000-000022010000}"/>
    <cellStyle name="Comma 12 7 3" xfId="2884" xr:uid="{00000000-0005-0000-0000-000023010000}"/>
    <cellStyle name="Comma 12 8" xfId="565" xr:uid="{00000000-0005-0000-0000-000024010000}"/>
    <cellStyle name="Comma 12 8 2" xfId="2886" xr:uid="{00000000-0005-0000-0000-000025010000}"/>
    <cellStyle name="Comma 12 9" xfId="566" xr:uid="{00000000-0005-0000-0000-000026010000}"/>
    <cellStyle name="Comma 12 9 2" xfId="2887" xr:uid="{00000000-0005-0000-0000-000027010000}"/>
    <cellStyle name="Comma 13" xfId="52" xr:uid="{00000000-0005-0000-0000-000028010000}"/>
    <cellStyle name="Comma 13 10" xfId="567" xr:uid="{00000000-0005-0000-0000-000029010000}"/>
    <cellStyle name="Comma 13 10 2" xfId="2888" xr:uid="{00000000-0005-0000-0000-00002A010000}"/>
    <cellStyle name="Comma 13 11" xfId="2419" xr:uid="{00000000-0005-0000-0000-00002B010000}"/>
    <cellStyle name="Comma 13 2" xfId="72" xr:uid="{00000000-0005-0000-0000-00002C010000}"/>
    <cellStyle name="Comma 13 2 10" xfId="2429" xr:uid="{00000000-0005-0000-0000-00002D010000}"/>
    <cellStyle name="Comma 13 2 2" xfId="145" xr:uid="{00000000-0005-0000-0000-00002E010000}"/>
    <cellStyle name="Comma 13 2 2 2" xfId="318" xr:uid="{00000000-0005-0000-0000-00002F010000}"/>
    <cellStyle name="Comma 13 2 2 2 2" xfId="571" xr:uid="{00000000-0005-0000-0000-000030010000}"/>
    <cellStyle name="Comma 13 2 2 2 2 2" xfId="2892" xr:uid="{00000000-0005-0000-0000-000031010000}"/>
    <cellStyle name="Comma 13 2 2 2 3" xfId="570" xr:uid="{00000000-0005-0000-0000-000032010000}"/>
    <cellStyle name="Comma 13 2 2 2 3 2" xfId="2891" xr:uid="{00000000-0005-0000-0000-000033010000}"/>
    <cellStyle name="Comma 13 2 2 2 4" xfId="2646" xr:uid="{00000000-0005-0000-0000-000034010000}"/>
    <cellStyle name="Comma 13 2 2 3" xfId="572" xr:uid="{00000000-0005-0000-0000-000035010000}"/>
    <cellStyle name="Comma 13 2 2 3 2" xfId="573" xr:uid="{00000000-0005-0000-0000-000036010000}"/>
    <cellStyle name="Comma 13 2 2 3 2 2" xfId="2894" xr:uid="{00000000-0005-0000-0000-000037010000}"/>
    <cellStyle name="Comma 13 2 2 3 3" xfId="2893" xr:uid="{00000000-0005-0000-0000-000038010000}"/>
    <cellStyle name="Comma 13 2 2 4" xfId="574" xr:uid="{00000000-0005-0000-0000-000039010000}"/>
    <cellStyle name="Comma 13 2 2 4 2" xfId="575" xr:uid="{00000000-0005-0000-0000-00003A010000}"/>
    <cellStyle name="Comma 13 2 2 4 2 2" xfId="2896" xr:uid="{00000000-0005-0000-0000-00003B010000}"/>
    <cellStyle name="Comma 13 2 2 4 3" xfId="2895" xr:uid="{00000000-0005-0000-0000-00003C010000}"/>
    <cellStyle name="Comma 13 2 2 5" xfId="576" xr:uid="{00000000-0005-0000-0000-00003D010000}"/>
    <cellStyle name="Comma 13 2 2 5 2" xfId="2897" xr:uid="{00000000-0005-0000-0000-00003E010000}"/>
    <cellStyle name="Comma 13 2 2 6" xfId="577" xr:uid="{00000000-0005-0000-0000-00003F010000}"/>
    <cellStyle name="Comma 13 2 2 6 2" xfId="2898" xr:uid="{00000000-0005-0000-0000-000040010000}"/>
    <cellStyle name="Comma 13 2 2 7" xfId="569" xr:uid="{00000000-0005-0000-0000-000041010000}"/>
    <cellStyle name="Comma 13 2 2 7 2" xfId="2890" xr:uid="{00000000-0005-0000-0000-000042010000}"/>
    <cellStyle name="Comma 13 2 2 8" xfId="2489" xr:uid="{00000000-0005-0000-0000-000043010000}"/>
    <cellStyle name="Comma 13 2 3" xfId="176" xr:uid="{00000000-0005-0000-0000-000044010000}"/>
    <cellStyle name="Comma 13 2 3 2" xfId="211" xr:uid="{00000000-0005-0000-0000-000045010000}"/>
    <cellStyle name="Comma 13 2 3 2 2" xfId="382" xr:uid="{00000000-0005-0000-0000-000046010000}"/>
    <cellStyle name="Comma 13 2 3 2 2 2" xfId="1337" xr:uid="{00000000-0005-0000-0000-000047010000}"/>
    <cellStyle name="Comma 13 2 3 2 2 2 2" xfId="3579" xr:uid="{00000000-0005-0000-0000-000048010000}"/>
    <cellStyle name="Comma 13 2 3 2 2 3" xfId="2710" xr:uid="{00000000-0005-0000-0000-000049010000}"/>
    <cellStyle name="Comma 13 2 3 2 3" xfId="431" xr:uid="{00000000-0005-0000-0000-00004A010000}"/>
    <cellStyle name="Comma 13 2 3 2 3 2" xfId="2754" xr:uid="{00000000-0005-0000-0000-00004B010000}"/>
    <cellStyle name="Comma 13 2 3 2 4" xfId="579" xr:uid="{00000000-0005-0000-0000-00004C010000}"/>
    <cellStyle name="Comma 13 2 3 2 4 2" xfId="2900" xr:uid="{00000000-0005-0000-0000-00004D010000}"/>
    <cellStyle name="Comma 13 2 3 2 5" xfId="2378" xr:uid="{00000000-0005-0000-0000-00004E010000}"/>
    <cellStyle name="Comma 13 2 3 2 5 2" xfId="3812" xr:uid="{00000000-0005-0000-0000-00004F010000}"/>
    <cellStyle name="Comma 13 2 3 2 6" xfId="2551" xr:uid="{00000000-0005-0000-0000-000050010000}"/>
    <cellStyle name="Comma 13 2 3 3" xfId="349" xr:uid="{00000000-0005-0000-0000-000051010000}"/>
    <cellStyle name="Comma 13 2 3 3 2" xfId="1338" xr:uid="{00000000-0005-0000-0000-000052010000}"/>
    <cellStyle name="Comma 13 2 3 3 2 2" xfId="3580" xr:uid="{00000000-0005-0000-0000-000053010000}"/>
    <cellStyle name="Comma 13 2 3 3 3" xfId="2677" xr:uid="{00000000-0005-0000-0000-000054010000}"/>
    <cellStyle name="Comma 13 2 3 4" xfId="578" xr:uid="{00000000-0005-0000-0000-000055010000}"/>
    <cellStyle name="Comma 13 2 3 4 2" xfId="2899" xr:uid="{00000000-0005-0000-0000-000056010000}"/>
    <cellStyle name="Comma 13 2 3 5" xfId="2520" xr:uid="{00000000-0005-0000-0000-000057010000}"/>
    <cellStyle name="Comma 13 2 4" xfId="252" xr:uid="{00000000-0005-0000-0000-000058010000}"/>
    <cellStyle name="Comma 13 2 4 2" xfId="581" xr:uid="{00000000-0005-0000-0000-000059010000}"/>
    <cellStyle name="Comma 13 2 4 2 2" xfId="2902" xr:uid="{00000000-0005-0000-0000-00005A010000}"/>
    <cellStyle name="Comma 13 2 4 3" xfId="580" xr:uid="{00000000-0005-0000-0000-00005B010000}"/>
    <cellStyle name="Comma 13 2 4 3 2" xfId="2901" xr:uid="{00000000-0005-0000-0000-00005C010000}"/>
    <cellStyle name="Comma 13 2 4 4" xfId="2586" xr:uid="{00000000-0005-0000-0000-00005D010000}"/>
    <cellStyle name="Comma 13 2 5" xfId="582" xr:uid="{00000000-0005-0000-0000-00005E010000}"/>
    <cellStyle name="Comma 13 2 5 2" xfId="583" xr:uid="{00000000-0005-0000-0000-00005F010000}"/>
    <cellStyle name="Comma 13 2 5 2 2" xfId="2904" xr:uid="{00000000-0005-0000-0000-000060010000}"/>
    <cellStyle name="Comma 13 2 5 3" xfId="2903" xr:uid="{00000000-0005-0000-0000-000061010000}"/>
    <cellStyle name="Comma 13 2 6" xfId="584" xr:uid="{00000000-0005-0000-0000-000062010000}"/>
    <cellStyle name="Comma 13 2 6 2" xfId="585" xr:uid="{00000000-0005-0000-0000-000063010000}"/>
    <cellStyle name="Comma 13 2 6 2 2" xfId="2906" xr:uid="{00000000-0005-0000-0000-000064010000}"/>
    <cellStyle name="Comma 13 2 6 3" xfId="2905" xr:uid="{00000000-0005-0000-0000-000065010000}"/>
    <cellStyle name="Comma 13 2 7" xfId="586" xr:uid="{00000000-0005-0000-0000-000066010000}"/>
    <cellStyle name="Comma 13 2 7 2" xfId="2907" xr:uid="{00000000-0005-0000-0000-000067010000}"/>
    <cellStyle name="Comma 13 2 8" xfId="587" xr:uid="{00000000-0005-0000-0000-000068010000}"/>
    <cellStyle name="Comma 13 2 8 2" xfId="2908" xr:uid="{00000000-0005-0000-0000-000069010000}"/>
    <cellStyle name="Comma 13 2 9" xfId="568" xr:uid="{00000000-0005-0000-0000-00006A010000}"/>
    <cellStyle name="Comma 13 2 9 2" xfId="2889" xr:uid="{00000000-0005-0000-0000-00006B010000}"/>
    <cellStyle name="Comma 13 3" xfId="135" xr:uid="{00000000-0005-0000-0000-00006C010000}"/>
    <cellStyle name="Comma 13 3 2" xfId="308" xr:uid="{00000000-0005-0000-0000-00006D010000}"/>
    <cellStyle name="Comma 13 3 2 2" xfId="590" xr:uid="{00000000-0005-0000-0000-00006E010000}"/>
    <cellStyle name="Comma 13 3 2 2 2" xfId="2911" xr:uid="{00000000-0005-0000-0000-00006F010000}"/>
    <cellStyle name="Comma 13 3 2 3" xfId="589" xr:uid="{00000000-0005-0000-0000-000070010000}"/>
    <cellStyle name="Comma 13 3 2 3 2" xfId="2910" xr:uid="{00000000-0005-0000-0000-000071010000}"/>
    <cellStyle name="Comma 13 3 2 4" xfId="2636" xr:uid="{00000000-0005-0000-0000-000072010000}"/>
    <cellStyle name="Comma 13 3 3" xfId="591" xr:uid="{00000000-0005-0000-0000-000073010000}"/>
    <cellStyle name="Comma 13 3 3 2" xfId="592" xr:uid="{00000000-0005-0000-0000-000074010000}"/>
    <cellStyle name="Comma 13 3 3 2 2" xfId="2913" xr:uid="{00000000-0005-0000-0000-000075010000}"/>
    <cellStyle name="Comma 13 3 3 3" xfId="2912" xr:uid="{00000000-0005-0000-0000-000076010000}"/>
    <cellStyle name="Comma 13 3 4" xfId="593" xr:uid="{00000000-0005-0000-0000-000077010000}"/>
    <cellStyle name="Comma 13 3 4 2" xfId="594" xr:uid="{00000000-0005-0000-0000-000078010000}"/>
    <cellStyle name="Comma 13 3 4 2 2" xfId="2915" xr:uid="{00000000-0005-0000-0000-000079010000}"/>
    <cellStyle name="Comma 13 3 4 3" xfId="2914" xr:uid="{00000000-0005-0000-0000-00007A010000}"/>
    <cellStyle name="Comma 13 3 5" xfId="595" xr:uid="{00000000-0005-0000-0000-00007B010000}"/>
    <cellStyle name="Comma 13 3 5 2" xfId="2916" xr:uid="{00000000-0005-0000-0000-00007C010000}"/>
    <cellStyle name="Comma 13 3 6" xfId="596" xr:uid="{00000000-0005-0000-0000-00007D010000}"/>
    <cellStyle name="Comma 13 3 6 2" xfId="2917" xr:uid="{00000000-0005-0000-0000-00007E010000}"/>
    <cellStyle name="Comma 13 3 7" xfId="588" xr:uid="{00000000-0005-0000-0000-00007F010000}"/>
    <cellStyle name="Comma 13 3 7 2" xfId="2909" xr:uid="{00000000-0005-0000-0000-000080010000}"/>
    <cellStyle name="Comma 13 3 8" xfId="2479" xr:uid="{00000000-0005-0000-0000-000081010000}"/>
    <cellStyle name="Comma 13 4" xfId="242" xr:uid="{00000000-0005-0000-0000-000082010000}"/>
    <cellStyle name="Comma 13 4 2" xfId="598" xr:uid="{00000000-0005-0000-0000-000083010000}"/>
    <cellStyle name="Comma 13 4 2 2" xfId="2919" xr:uid="{00000000-0005-0000-0000-000084010000}"/>
    <cellStyle name="Comma 13 4 3" xfId="597" xr:uid="{00000000-0005-0000-0000-000085010000}"/>
    <cellStyle name="Comma 13 4 3 2" xfId="2918" xr:uid="{00000000-0005-0000-0000-000086010000}"/>
    <cellStyle name="Comma 13 4 4" xfId="2576" xr:uid="{00000000-0005-0000-0000-000087010000}"/>
    <cellStyle name="Comma 13 5" xfId="599" xr:uid="{00000000-0005-0000-0000-000088010000}"/>
    <cellStyle name="Comma 13 5 2" xfId="600" xr:uid="{00000000-0005-0000-0000-000089010000}"/>
    <cellStyle name="Comma 13 5 2 2" xfId="2921" xr:uid="{00000000-0005-0000-0000-00008A010000}"/>
    <cellStyle name="Comma 13 5 3" xfId="2920" xr:uid="{00000000-0005-0000-0000-00008B010000}"/>
    <cellStyle name="Comma 13 6" xfId="601" xr:uid="{00000000-0005-0000-0000-00008C010000}"/>
    <cellStyle name="Comma 13 6 2" xfId="602" xr:uid="{00000000-0005-0000-0000-00008D010000}"/>
    <cellStyle name="Comma 13 6 2 2" xfId="2923" xr:uid="{00000000-0005-0000-0000-00008E010000}"/>
    <cellStyle name="Comma 13 6 3" xfId="2922" xr:uid="{00000000-0005-0000-0000-00008F010000}"/>
    <cellStyle name="Comma 13 7" xfId="603" xr:uid="{00000000-0005-0000-0000-000090010000}"/>
    <cellStyle name="Comma 13 7 2" xfId="604" xr:uid="{00000000-0005-0000-0000-000091010000}"/>
    <cellStyle name="Comma 13 7 2 2" xfId="2925" xr:uid="{00000000-0005-0000-0000-000092010000}"/>
    <cellStyle name="Comma 13 7 3" xfId="2924" xr:uid="{00000000-0005-0000-0000-000093010000}"/>
    <cellStyle name="Comma 13 8" xfId="605" xr:uid="{00000000-0005-0000-0000-000094010000}"/>
    <cellStyle name="Comma 13 8 2" xfId="2926" xr:uid="{00000000-0005-0000-0000-000095010000}"/>
    <cellStyle name="Comma 13 9" xfId="606" xr:uid="{00000000-0005-0000-0000-000096010000}"/>
    <cellStyle name="Comma 13 9 2" xfId="2927" xr:uid="{00000000-0005-0000-0000-000097010000}"/>
    <cellStyle name="Comma 14" xfId="607" xr:uid="{00000000-0005-0000-0000-000098010000}"/>
    <cellStyle name="Comma 14 2" xfId="608" xr:uid="{00000000-0005-0000-0000-000099010000}"/>
    <cellStyle name="Comma 14 2 2" xfId="609" xr:uid="{00000000-0005-0000-0000-00009A010000}"/>
    <cellStyle name="Comma 14 2 2 2" xfId="610" xr:uid="{00000000-0005-0000-0000-00009B010000}"/>
    <cellStyle name="Comma 14 2 2 2 2" xfId="2931" xr:uid="{00000000-0005-0000-0000-00009C010000}"/>
    <cellStyle name="Comma 14 2 2 3" xfId="2930" xr:uid="{00000000-0005-0000-0000-00009D010000}"/>
    <cellStyle name="Comma 14 2 3" xfId="611" xr:uid="{00000000-0005-0000-0000-00009E010000}"/>
    <cellStyle name="Comma 14 2 3 2" xfId="612" xr:uid="{00000000-0005-0000-0000-00009F010000}"/>
    <cellStyle name="Comma 14 2 3 2 2" xfId="2933" xr:uid="{00000000-0005-0000-0000-0000A0010000}"/>
    <cellStyle name="Comma 14 2 3 3" xfId="2932" xr:uid="{00000000-0005-0000-0000-0000A1010000}"/>
    <cellStyle name="Comma 14 2 4" xfId="613" xr:uid="{00000000-0005-0000-0000-0000A2010000}"/>
    <cellStyle name="Comma 14 2 4 2" xfId="614" xr:uid="{00000000-0005-0000-0000-0000A3010000}"/>
    <cellStyle name="Comma 14 2 4 2 2" xfId="2935" xr:uid="{00000000-0005-0000-0000-0000A4010000}"/>
    <cellStyle name="Comma 14 2 4 3" xfId="2934" xr:uid="{00000000-0005-0000-0000-0000A5010000}"/>
    <cellStyle name="Comma 14 2 5" xfId="615" xr:uid="{00000000-0005-0000-0000-0000A6010000}"/>
    <cellStyle name="Comma 14 2 5 2" xfId="616" xr:uid="{00000000-0005-0000-0000-0000A7010000}"/>
    <cellStyle name="Comma 14 2 5 2 2" xfId="2937" xr:uid="{00000000-0005-0000-0000-0000A8010000}"/>
    <cellStyle name="Comma 14 2 5 3" xfId="2936" xr:uid="{00000000-0005-0000-0000-0000A9010000}"/>
    <cellStyle name="Comma 14 2 6" xfId="617" xr:uid="{00000000-0005-0000-0000-0000AA010000}"/>
    <cellStyle name="Comma 14 2 6 2" xfId="2938" xr:uid="{00000000-0005-0000-0000-0000AB010000}"/>
    <cellStyle name="Comma 14 2 7" xfId="2929" xr:uid="{00000000-0005-0000-0000-0000AC010000}"/>
    <cellStyle name="Comma 14 3" xfId="618" xr:uid="{00000000-0005-0000-0000-0000AD010000}"/>
    <cellStyle name="Comma 14 3 2" xfId="619" xr:uid="{00000000-0005-0000-0000-0000AE010000}"/>
    <cellStyle name="Comma 14 3 2 2" xfId="2940" xr:uid="{00000000-0005-0000-0000-0000AF010000}"/>
    <cellStyle name="Comma 14 3 3" xfId="2939" xr:uid="{00000000-0005-0000-0000-0000B0010000}"/>
    <cellStyle name="Comma 14 4" xfId="620" xr:uid="{00000000-0005-0000-0000-0000B1010000}"/>
    <cellStyle name="Comma 14 4 2" xfId="621" xr:uid="{00000000-0005-0000-0000-0000B2010000}"/>
    <cellStyle name="Comma 14 4 2 2" xfId="2942" xr:uid="{00000000-0005-0000-0000-0000B3010000}"/>
    <cellStyle name="Comma 14 4 3" xfId="2941" xr:uid="{00000000-0005-0000-0000-0000B4010000}"/>
    <cellStyle name="Comma 14 5" xfId="622" xr:uid="{00000000-0005-0000-0000-0000B5010000}"/>
    <cellStyle name="Comma 14 5 2" xfId="623" xr:uid="{00000000-0005-0000-0000-0000B6010000}"/>
    <cellStyle name="Comma 14 5 2 2" xfId="2944" xr:uid="{00000000-0005-0000-0000-0000B7010000}"/>
    <cellStyle name="Comma 14 5 3" xfId="2943" xr:uid="{00000000-0005-0000-0000-0000B8010000}"/>
    <cellStyle name="Comma 14 6" xfId="624" xr:uid="{00000000-0005-0000-0000-0000B9010000}"/>
    <cellStyle name="Comma 14 6 2" xfId="625" xr:uid="{00000000-0005-0000-0000-0000BA010000}"/>
    <cellStyle name="Comma 14 6 2 2" xfId="2946" xr:uid="{00000000-0005-0000-0000-0000BB010000}"/>
    <cellStyle name="Comma 14 6 3" xfId="2945" xr:uid="{00000000-0005-0000-0000-0000BC010000}"/>
    <cellStyle name="Comma 14 7" xfId="626" xr:uid="{00000000-0005-0000-0000-0000BD010000}"/>
    <cellStyle name="Comma 14 7 2" xfId="2947" xr:uid="{00000000-0005-0000-0000-0000BE010000}"/>
    <cellStyle name="Comma 14 8" xfId="627" xr:uid="{00000000-0005-0000-0000-0000BF010000}"/>
    <cellStyle name="Comma 14 8 2" xfId="2948" xr:uid="{00000000-0005-0000-0000-0000C0010000}"/>
    <cellStyle name="Comma 14 9" xfId="2928" xr:uid="{00000000-0005-0000-0000-0000C1010000}"/>
    <cellStyle name="Comma 15" xfId="628" xr:uid="{00000000-0005-0000-0000-0000C2010000}"/>
    <cellStyle name="Comma 15 2" xfId="629" xr:uid="{00000000-0005-0000-0000-0000C3010000}"/>
    <cellStyle name="Comma 15 2 2" xfId="630" xr:uid="{00000000-0005-0000-0000-0000C4010000}"/>
    <cellStyle name="Comma 15 2 2 2" xfId="631" xr:uid="{00000000-0005-0000-0000-0000C5010000}"/>
    <cellStyle name="Comma 15 2 2 2 2" xfId="2952" xr:uid="{00000000-0005-0000-0000-0000C6010000}"/>
    <cellStyle name="Comma 15 2 2 3" xfId="2951" xr:uid="{00000000-0005-0000-0000-0000C7010000}"/>
    <cellStyle name="Comma 15 2 3" xfId="632" xr:uid="{00000000-0005-0000-0000-0000C8010000}"/>
    <cellStyle name="Comma 15 2 3 2" xfId="633" xr:uid="{00000000-0005-0000-0000-0000C9010000}"/>
    <cellStyle name="Comma 15 2 3 2 2" xfId="2954" xr:uid="{00000000-0005-0000-0000-0000CA010000}"/>
    <cellStyle name="Comma 15 2 3 3" xfId="2953" xr:uid="{00000000-0005-0000-0000-0000CB010000}"/>
    <cellStyle name="Comma 15 2 4" xfId="634" xr:uid="{00000000-0005-0000-0000-0000CC010000}"/>
    <cellStyle name="Comma 15 2 4 2" xfId="635" xr:uid="{00000000-0005-0000-0000-0000CD010000}"/>
    <cellStyle name="Comma 15 2 4 2 2" xfId="2956" xr:uid="{00000000-0005-0000-0000-0000CE010000}"/>
    <cellStyle name="Comma 15 2 4 3" xfId="2955" xr:uid="{00000000-0005-0000-0000-0000CF010000}"/>
    <cellStyle name="Comma 15 2 5" xfId="636" xr:uid="{00000000-0005-0000-0000-0000D0010000}"/>
    <cellStyle name="Comma 15 2 5 2" xfId="637" xr:uid="{00000000-0005-0000-0000-0000D1010000}"/>
    <cellStyle name="Comma 15 2 5 2 2" xfId="2958" xr:uid="{00000000-0005-0000-0000-0000D2010000}"/>
    <cellStyle name="Comma 15 2 5 3" xfId="2957" xr:uid="{00000000-0005-0000-0000-0000D3010000}"/>
    <cellStyle name="Comma 15 2 6" xfId="638" xr:uid="{00000000-0005-0000-0000-0000D4010000}"/>
    <cellStyle name="Comma 15 2 6 2" xfId="2959" xr:uid="{00000000-0005-0000-0000-0000D5010000}"/>
    <cellStyle name="Comma 15 2 7" xfId="2950" xr:uid="{00000000-0005-0000-0000-0000D6010000}"/>
    <cellStyle name="Comma 15 3" xfId="639" xr:uid="{00000000-0005-0000-0000-0000D7010000}"/>
    <cellStyle name="Comma 15 3 2" xfId="640" xr:uid="{00000000-0005-0000-0000-0000D8010000}"/>
    <cellStyle name="Comma 15 3 2 2" xfId="2961" xr:uid="{00000000-0005-0000-0000-0000D9010000}"/>
    <cellStyle name="Comma 15 3 3" xfId="2960" xr:uid="{00000000-0005-0000-0000-0000DA010000}"/>
    <cellStyle name="Comma 15 4" xfId="641" xr:uid="{00000000-0005-0000-0000-0000DB010000}"/>
    <cellStyle name="Comma 15 4 2" xfId="642" xr:uid="{00000000-0005-0000-0000-0000DC010000}"/>
    <cellStyle name="Comma 15 4 2 2" xfId="2963" xr:uid="{00000000-0005-0000-0000-0000DD010000}"/>
    <cellStyle name="Comma 15 4 3" xfId="2962" xr:uid="{00000000-0005-0000-0000-0000DE010000}"/>
    <cellStyle name="Comma 15 5" xfId="643" xr:uid="{00000000-0005-0000-0000-0000DF010000}"/>
    <cellStyle name="Comma 15 5 2" xfId="644" xr:uid="{00000000-0005-0000-0000-0000E0010000}"/>
    <cellStyle name="Comma 15 5 2 2" xfId="2965" xr:uid="{00000000-0005-0000-0000-0000E1010000}"/>
    <cellStyle name="Comma 15 5 3" xfId="2964" xr:uid="{00000000-0005-0000-0000-0000E2010000}"/>
    <cellStyle name="Comma 15 6" xfId="645" xr:uid="{00000000-0005-0000-0000-0000E3010000}"/>
    <cellStyle name="Comma 15 6 2" xfId="646" xr:uid="{00000000-0005-0000-0000-0000E4010000}"/>
    <cellStyle name="Comma 15 6 2 2" xfId="2967" xr:uid="{00000000-0005-0000-0000-0000E5010000}"/>
    <cellStyle name="Comma 15 6 3" xfId="2966" xr:uid="{00000000-0005-0000-0000-0000E6010000}"/>
    <cellStyle name="Comma 15 7" xfId="647" xr:uid="{00000000-0005-0000-0000-0000E7010000}"/>
    <cellStyle name="Comma 15 7 2" xfId="2968" xr:uid="{00000000-0005-0000-0000-0000E8010000}"/>
    <cellStyle name="Comma 15 8" xfId="648" xr:uid="{00000000-0005-0000-0000-0000E9010000}"/>
    <cellStyle name="Comma 15 8 2" xfId="2969" xr:uid="{00000000-0005-0000-0000-0000EA010000}"/>
    <cellStyle name="Comma 15 9" xfId="2949" xr:uid="{00000000-0005-0000-0000-0000EB010000}"/>
    <cellStyle name="Comma 16" xfId="649" xr:uid="{00000000-0005-0000-0000-0000EC010000}"/>
    <cellStyle name="Comma 16 2" xfId="650" xr:uid="{00000000-0005-0000-0000-0000ED010000}"/>
    <cellStyle name="Comma 16 2 2" xfId="651" xr:uid="{00000000-0005-0000-0000-0000EE010000}"/>
    <cellStyle name="Comma 16 2 2 2" xfId="652" xr:uid="{00000000-0005-0000-0000-0000EF010000}"/>
    <cellStyle name="Comma 16 2 2 2 2" xfId="2973" xr:uid="{00000000-0005-0000-0000-0000F0010000}"/>
    <cellStyle name="Comma 16 2 2 3" xfId="2972" xr:uid="{00000000-0005-0000-0000-0000F1010000}"/>
    <cellStyle name="Comma 16 2 3" xfId="653" xr:uid="{00000000-0005-0000-0000-0000F2010000}"/>
    <cellStyle name="Comma 16 2 3 2" xfId="654" xr:uid="{00000000-0005-0000-0000-0000F3010000}"/>
    <cellStyle name="Comma 16 2 3 2 2" xfId="2975" xr:uid="{00000000-0005-0000-0000-0000F4010000}"/>
    <cellStyle name="Comma 16 2 3 3" xfId="2974" xr:uid="{00000000-0005-0000-0000-0000F5010000}"/>
    <cellStyle name="Comma 16 2 4" xfId="655" xr:uid="{00000000-0005-0000-0000-0000F6010000}"/>
    <cellStyle name="Comma 16 2 4 2" xfId="656" xr:uid="{00000000-0005-0000-0000-0000F7010000}"/>
    <cellStyle name="Comma 16 2 4 2 2" xfId="2977" xr:uid="{00000000-0005-0000-0000-0000F8010000}"/>
    <cellStyle name="Comma 16 2 4 3" xfId="2976" xr:uid="{00000000-0005-0000-0000-0000F9010000}"/>
    <cellStyle name="Comma 16 2 5" xfId="657" xr:uid="{00000000-0005-0000-0000-0000FA010000}"/>
    <cellStyle name="Comma 16 2 5 2" xfId="658" xr:uid="{00000000-0005-0000-0000-0000FB010000}"/>
    <cellStyle name="Comma 16 2 5 2 2" xfId="2979" xr:uid="{00000000-0005-0000-0000-0000FC010000}"/>
    <cellStyle name="Comma 16 2 5 3" xfId="2978" xr:uid="{00000000-0005-0000-0000-0000FD010000}"/>
    <cellStyle name="Comma 16 2 6" xfId="659" xr:uid="{00000000-0005-0000-0000-0000FE010000}"/>
    <cellStyle name="Comma 16 2 6 2" xfId="2980" xr:uid="{00000000-0005-0000-0000-0000FF010000}"/>
    <cellStyle name="Comma 16 2 7" xfId="660" xr:uid="{00000000-0005-0000-0000-000000020000}"/>
    <cellStyle name="Comma 16 2 7 2" xfId="2981" xr:uid="{00000000-0005-0000-0000-000001020000}"/>
    <cellStyle name="Comma 16 2 8" xfId="2971" xr:uid="{00000000-0005-0000-0000-000002020000}"/>
    <cellStyle name="Comma 16 3" xfId="661" xr:uid="{00000000-0005-0000-0000-000003020000}"/>
    <cellStyle name="Comma 16 3 2" xfId="662" xr:uid="{00000000-0005-0000-0000-000004020000}"/>
    <cellStyle name="Comma 16 3 2 2" xfId="2983" xr:uid="{00000000-0005-0000-0000-000005020000}"/>
    <cellStyle name="Comma 16 3 3" xfId="2982" xr:uid="{00000000-0005-0000-0000-000006020000}"/>
    <cellStyle name="Comma 16 4" xfId="663" xr:uid="{00000000-0005-0000-0000-000007020000}"/>
    <cellStyle name="Comma 16 4 2" xfId="664" xr:uid="{00000000-0005-0000-0000-000008020000}"/>
    <cellStyle name="Comma 16 4 2 2" xfId="2985" xr:uid="{00000000-0005-0000-0000-000009020000}"/>
    <cellStyle name="Comma 16 4 3" xfId="2984" xr:uid="{00000000-0005-0000-0000-00000A020000}"/>
    <cellStyle name="Comma 16 5" xfId="665" xr:uid="{00000000-0005-0000-0000-00000B020000}"/>
    <cellStyle name="Comma 16 5 2" xfId="666" xr:uid="{00000000-0005-0000-0000-00000C020000}"/>
    <cellStyle name="Comma 16 5 2 2" xfId="2987" xr:uid="{00000000-0005-0000-0000-00000D020000}"/>
    <cellStyle name="Comma 16 5 3" xfId="2986" xr:uid="{00000000-0005-0000-0000-00000E020000}"/>
    <cellStyle name="Comma 16 6" xfId="667" xr:uid="{00000000-0005-0000-0000-00000F020000}"/>
    <cellStyle name="Comma 16 6 2" xfId="668" xr:uid="{00000000-0005-0000-0000-000010020000}"/>
    <cellStyle name="Comma 16 6 2 2" xfId="2989" xr:uid="{00000000-0005-0000-0000-000011020000}"/>
    <cellStyle name="Comma 16 6 3" xfId="2988" xr:uid="{00000000-0005-0000-0000-000012020000}"/>
    <cellStyle name="Comma 16 7" xfId="669" xr:uid="{00000000-0005-0000-0000-000013020000}"/>
    <cellStyle name="Comma 16 7 2" xfId="2990" xr:uid="{00000000-0005-0000-0000-000014020000}"/>
    <cellStyle name="Comma 16 8" xfId="670" xr:uid="{00000000-0005-0000-0000-000015020000}"/>
    <cellStyle name="Comma 16 8 2" xfId="2991" xr:uid="{00000000-0005-0000-0000-000016020000}"/>
    <cellStyle name="Comma 16 9" xfId="2970" xr:uid="{00000000-0005-0000-0000-000017020000}"/>
    <cellStyle name="Comma 17" xfId="671" xr:uid="{00000000-0005-0000-0000-000018020000}"/>
    <cellStyle name="Comma 17 2" xfId="672" xr:uid="{00000000-0005-0000-0000-000019020000}"/>
    <cellStyle name="Comma 17 3" xfId="673" xr:uid="{00000000-0005-0000-0000-00001A020000}"/>
    <cellStyle name="Comma 17 3 2" xfId="2993" xr:uid="{00000000-0005-0000-0000-00001B020000}"/>
    <cellStyle name="Comma 17 4" xfId="2992" xr:uid="{00000000-0005-0000-0000-00001C020000}"/>
    <cellStyle name="Comma 18" xfId="674" xr:uid="{00000000-0005-0000-0000-00001D020000}"/>
    <cellStyle name="Comma 18 2" xfId="675" xr:uid="{00000000-0005-0000-0000-00001E020000}"/>
    <cellStyle name="Comma 18 2 2" xfId="676" xr:uid="{00000000-0005-0000-0000-00001F020000}"/>
    <cellStyle name="Comma 18 2 2 2" xfId="2996" xr:uid="{00000000-0005-0000-0000-000020020000}"/>
    <cellStyle name="Comma 18 2 3" xfId="2995" xr:uid="{00000000-0005-0000-0000-000021020000}"/>
    <cellStyle name="Comma 18 3" xfId="677" xr:uid="{00000000-0005-0000-0000-000022020000}"/>
    <cellStyle name="Comma 18 3 2" xfId="678" xr:uid="{00000000-0005-0000-0000-000023020000}"/>
    <cellStyle name="Comma 18 3 2 2" xfId="2998" xr:uid="{00000000-0005-0000-0000-000024020000}"/>
    <cellStyle name="Comma 18 3 3" xfId="2997" xr:uid="{00000000-0005-0000-0000-000025020000}"/>
    <cellStyle name="Comma 18 4" xfId="679" xr:uid="{00000000-0005-0000-0000-000026020000}"/>
    <cellStyle name="Comma 18 4 2" xfId="680" xr:uid="{00000000-0005-0000-0000-000027020000}"/>
    <cellStyle name="Comma 18 4 2 2" xfId="3000" xr:uid="{00000000-0005-0000-0000-000028020000}"/>
    <cellStyle name="Comma 18 4 3" xfId="2999" xr:uid="{00000000-0005-0000-0000-000029020000}"/>
    <cellStyle name="Comma 18 5" xfId="681" xr:uid="{00000000-0005-0000-0000-00002A020000}"/>
    <cellStyle name="Comma 18 5 2" xfId="682" xr:uid="{00000000-0005-0000-0000-00002B020000}"/>
    <cellStyle name="Comma 18 5 2 2" xfId="3002" xr:uid="{00000000-0005-0000-0000-00002C020000}"/>
    <cellStyle name="Comma 18 5 3" xfId="3001" xr:uid="{00000000-0005-0000-0000-00002D020000}"/>
    <cellStyle name="Comma 18 6" xfId="683" xr:uid="{00000000-0005-0000-0000-00002E020000}"/>
    <cellStyle name="Comma 18 6 2" xfId="3003" xr:uid="{00000000-0005-0000-0000-00002F020000}"/>
    <cellStyle name="Comma 18 7" xfId="2994" xr:uid="{00000000-0005-0000-0000-000030020000}"/>
    <cellStyle name="Comma 19" xfId="684" xr:uid="{00000000-0005-0000-0000-000031020000}"/>
    <cellStyle name="Comma 19 2" xfId="685" xr:uid="{00000000-0005-0000-0000-000032020000}"/>
    <cellStyle name="Comma 19 2 2" xfId="686" xr:uid="{00000000-0005-0000-0000-000033020000}"/>
    <cellStyle name="Comma 19 2 2 2" xfId="3006" xr:uid="{00000000-0005-0000-0000-000034020000}"/>
    <cellStyle name="Comma 19 2 3" xfId="3005" xr:uid="{00000000-0005-0000-0000-000035020000}"/>
    <cellStyle name="Comma 19 3" xfId="687" xr:uid="{00000000-0005-0000-0000-000036020000}"/>
    <cellStyle name="Comma 19 3 2" xfId="688" xr:uid="{00000000-0005-0000-0000-000037020000}"/>
    <cellStyle name="Comma 19 3 2 2" xfId="3008" xr:uid="{00000000-0005-0000-0000-000038020000}"/>
    <cellStyle name="Comma 19 3 3" xfId="3007" xr:uid="{00000000-0005-0000-0000-000039020000}"/>
    <cellStyle name="Comma 19 4" xfId="689" xr:uid="{00000000-0005-0000-0000-00003A020000}"/>
    <cellStyle name="Comma 19 4 2" xfId="690" xr:uid="{00000000-0005-0000-0000-00003B020000}"/>
    <cellStyle name="Comma 19 4 2 2" xfId="3010" xr:uid="{00000000-0005-0000-0000-00003C020000}"/>
    <cellStyle name="Comma 19 4 3" xfId="3009" xr:uid="{00000000-0005-0000-0000-00003D020000}"/>
    <cellStyle name="Comma 19 5" xfId="691" xr:uid="{00000000-0005-0000-0000-00003E020000}"/>
    <cellStyle name="Comma 19 5 2" xfId="692" xr:uid="{00000000-0005-0000-0000-00003F020000}"/>
    <cellStyle name="Comma 19 5 2 2" xfId="3012" xr:uid="{00000000-0005-0000-0000-000040020000}"/>
    <cellStyle name="Comma 19 5 3" xfId="3011" xr:uid="{00000000-0005-0000-0000-000041020000}"/>
    <cellStyle name="Comma 19 6" xfId="693" xr:uid="{00000000-0005-0000-0000-000042020000}"/>
    <cellStyle name="Comma 19 6 2" xfId="3013" xr:uid="{00000000-0005-0000-0000-000043020000}"/>
    <cellStyle name="Comma 19 7" xfId="694" xr:uid="{00000000-0005-0000-0000-000044020000}"/>
    <cellStyle name="Comma 19 7 2" xfId="3014" xr:uid="{00000000-0005-0000-0000-000045020000}"/>
    <cellStyle name="Comma 19 8" xfId="3004" xr:uid="{00000000-0005-0000-0000-000046020000}"/>
    <cellStyle name="Comma 2" xfId="29" xr:uid="{00000000-0005-0000-0000-000047020000}"/>
    <cellStyle name="Comma 2 10" xfId="695" xr:uid="{00000000-0005-0000-0000-000048020000}"/>
    <cellStyle name="Comma 2 10 2" xfId="3015" xr:uid="{00000000-0005-0000-0000-000049020000}"/>
    <cellStyle name="Comma 2 2" xfId="31" xr:uid="{00000000-0005-0000-0000-00004A020000}"/>
    <cellStyle name="Comma 2 2 2" xfId="38" xr:uid="{00000000-0005-0000-0000-00004B020000}"/>
    <cellStyle name="Comma 2 2 2 2" xfId="91" xr:uid="{00000000-0005-0000-0000-00004C020000}"/>
    <cellStyle name="Comma 2 2 2 2 2" xfId="160" xr:uid="{00000000-0005-0000-0000-00004D020000}"/>
    <cellStyle name="Comma 2 2 2 2 2 2" xfId="333" xr:uid="{00000000-0005-0000-0000-00004E020000}"/>
    <cellStyle name="Comma 2 2 2 2 2 2 2" xfId="1339" xr:uid="{00000000-0005-0000-0000-00004F020000}"/>
    <cellStyle name="Comma 2 2 2 2 2 2 2 2" xfId="3581" xr:uid="{00000000-0005-0000-0000-000050020000}"/>
    <cellStyle name="Comma 2 2 2 2 2 2 3" xfId="2661" xr:uid="{00000000-0005-0000-0000-000051020000}"/>
    <cellStyle name="Comma 2 2 2 2 2 3" xfId="2504" xr:uid="{00000000-0005-0000-0000-000052020000}"/>
    <cellStyle name="Comma 2 2 2 2 3" xfId="266" xr:uid="{00000000-0005-0000-0000-000053020000}"/>
    <cellStyle name="Comma 2 2 2 2 3 2" xfId="1340" xr:uid="{00000000-0005-0000-0000-000054020000}"/>
    <cellStyle name="Comma 2 2 2 2 3 2 2" xfId="3582" xr:uid="{00000000-0005-0000-0000-000055020000}"/>
    <cellStyle name="Comma 2 2 2 2 3 3" xfId="2600" xr:uid="{00000000-0005-0000-0000-000056020000}"/>
    <cellStyle name="Comma 2 2 2 2 4" xfId="2443" xr:uid="{00000000-0005-0000-0000-000057020000}"/>
    <cellStyle name="Comma 2 2 2 3" xfId="125" xr:uid="{00000000-0005-0000-0000-000058020000}"/>
    <cellStyle name="Comma 2 2 2 3 2" xfId="298" xr:uid="{00000000-0005-0000-0000-000059020000}"/>
    <cellStyle name="Comma 2 2 2 3 2 2" xfId="697" xr:uid="{00000000-0005-0000-0000-00005A020000}"/>
    <cellStyle name="Comma 2 2 2 3 2 2 2" xfId="3017" xr:uid="{00000000-0005-0000-0000-00005B020000}"/>
    <cellStyle name="Comma 2 2 2 3 2 3" xfId="2626" xr:uid="{00000000-0005-0000-0000-00005C020000}"/>
    <cellStyle name="Comma 2 2 2 3 3" xfId="696" xr:uid="{00000000-0005-0000-0000-00005D020000}"/>
    <cellStyle name="Comma 2 2 2 3 3 2" xfId="3016" xr:uid="{00000000-0005-0000-0000-00005E020000}"/>
    <cellStyle name="Comma 2 2 2 3 4" xfId="2469" xr:uid="{00000000-0005-0000-0000-00005F020000}"/>
    <cellStyle name="Comma 2 2 2 4" xfId="698" xr:uid="{00000000-0005-0000-0000-000060020000}"/>
    <cellStyle name="Comma 2 2 2 4 2" xfId="699" xr:uid="{00000000-0005-0000-0000-000061020000}"/>
    <cellStyle name="Comma 2 2 2 4 2 2" xfId="3019" xr:uid="{00000000-0005-0000-0000-000062020000}"/>
    <cellStyle name="Comma 2 2 2 4 3" xfId="3018" xr:uid="{00000000-0005-0000-0000-000063020000}"/>
    <cellStyle name="Comma 2 2 2 5" xfId="700" xr:uid="{00000000-0005-0000-0000-000064020000}"/>
    <cellStyle name="Comma 2 2 2 5 2" xfId="701" xr:uid="{00000000-0005-0000-0000-000065020000}"/>
    <cellStyle name="Comma 2 2 2 5 2 2" xfId="3021" xr:uid="{00000000-0005-0000-0000-000066020000}"/>
    <cellStyle name="Comma 2 2 2 5 3" xfId="3020" xr:uid="{00000000-0005-0000-0000-000067020000}"/>
    <cellStyle name="Comma 2 2 2 6" xfId="702" xr:uid="{00000000-0005-0000-0000-000068020000}"/>
    <cellStyle name="Comma 2 2 2 6 2" xfId="3022" xr:uid="{00000000-0005-0000-0000-000069020000}"/>
    <cellStyle name="Comma 2 2 3" xfId="45" xr:uid="{00000000-0005-0000-0000-00006A020000}"/>
    <cellStyle name="Comma 2 2 3 2" xfId="131" xr:uid="{00000000-0005-0000-0000-00006B020000}"/>
    <cellStyle name="Comma 2 2 3 2 2" xfId="304" xr:uid="{00000000-0005-0000-0000-00006C020000}"/>
    <cellStyle name="Comma 2 2 3 2 2 2" xfId="1341" xr:uid="{00000000-0005-0000-0000-00006D020000}"/>
    <cellStyle name="Comma 2 2 3 2 2 2 2" xfId="3583" xr:uid="{00000000-0005-0000-0000-00006E020000}"/>
    <cellStyle name="Comma 2 2 3 2 2 3" xfId="2632" xr:uid="{00000000-0005-0000-0000-00006F020000}"/>
    <cellStyle name="Comma 2 2 3 2 3" xfId="704" xr:uid="{00000000-0005-0000-0000-000070020000}"/>
    <cellStyle name="Comma 2 2 3 2 3 2" xfId="3024" xr:uid="{00000000-0005-0000-0000-000071020000}"/>
    <cellStyle name="Comma 2 2 3 2 4" xfId="2475" xr:uid="{00000000-0005-0000-0000-000072020000}"/>
    <cellStyle name="Comma 2 2 3 3" xfId="703" xr:uid="{00000000-0005-0000-0000-000073020000}"/>
    <cellStyle name="Comma 2 2 3 3 2" xfId="3023" xr:uid="{00000000-0005-0000-0000-000074020000}"/>
    <cellStyle name="Comma 2 2 4" xfId="120" xr:uid="{00000000-0005-0000-0000-000075020000}"/>
    <cellStyle name="Comma 2 2 4 2" xfId="293" xr:uid="{00000000-0005-0000-0000-000076020000}"/>
    <cellStyle name="Comma 2 2 4 2 2" xfId="706" xr:uid="{00000000-0005-0000-0000-000077020000}"/>
    <cellStyle name="Comma 2 2 4 2 2 2" xfId="3026" xr:uid="{00000000-0005-0000-0000-000078020000}"/>
    <cellStyle name="Comma 2 2 4 2 3" xfId="2621" xr:uid="{00000000-0005-0000-0000-000079020000}"/>
    <cellStyle name="Comma 2 2 4 3" xfId="705" xr:uid="{00000000-0005-0000-0000-00007A020000}"/>
    <cellStyle name="Comma 2 2 4 3 2" xfId="3025" xr:uid="{00000000-0005-0000-0000-00007B020000}"/>
    <cellStyle name="Comma 2 2 4 4" xfId="2464" xr:uid="{00000000-0005-0000-0000-00007C020000}"/>
    <cellStyle name="Comma 2 2 5" xfId="232" xr:uid="{00000000-0005-0000-0000-00007D020000}"/>
    <cellStyle name="Comma 2 2 5 2" xfId="708" xr:uid="{00000000-0005-0000-0000-00007E020000}"/>
    <cellStyle name="Comma 2 2 5 2 2" xfId="3028" xr:uid="{00000000-0005-0000-0000-00007F020000}"/>
    <cellStyle name="Comma 2 2 5 3" xfId="707" xr:uid="{00000000-0005-0000-0000-000080020000}"/>
    <cellStyle name="Comma 2 2 5 3 2" xfId="3027" xr:uid="{00000000-0005-0000-0000-000081020000}"/>
    <cellStyle name="Comma 2 2 5 4" xfId="2566" xr:uid="{00000000-0005-0000-0000-000082020000}"/>
    <cellStyle name="Comma 2 2 6" xfId="709" xr:uid="{00000000-0005-0000-0000-000083020000}"/>
    <cellStyle name="Comma 2 2 6 2" xfId="710" xr:uid="{00000000-0005-0000-0000-000084020000}"/>
    <cellStyle name="Comma 2 2 6 2 2" xfId="3030" xr:uid="{00000000-0005-0000-0000-000085020000}"/>
    <cellStyle name="Comma 2 2 6 3" xfId="3029" xr:uid="{00000000-0005-0000-0000-000086020000}"/>
    <cellStyle name="Comma 2 2 7" xfId="711" xr:uid="{00000000-0005-0000-0000-000087020000}"/>
    <cellStyle name="Comma 2 2 7 2" xfId="3031" xr:uid="{00000000-0005-0000-0000-000088020000}"/>
    <cellStyle name="Comma 2 2 8" xfId="2409" xr:uid="{00000000-0005-0000-0000-000089020000}"/>
    <cellStyle name="Comma 2 3" xfId="32" xr:uid="{00000000-0005-0000-0000-00008A020000}"/>
    <cellStyle name="Comma 2 3 2" xfId="82" xr:uid="{00000000-0005-0000-0000-00008B020000}"/>
    <cellStyle name="Comma 2 3 2 2" xfId="153" xr:uid="{00000000-0005-0000-0000-00008C020000}"/>
    <cellStyle name="Comma 2 3 2 2 2" xfId="326" xr:uid="{00000000-0005-0000-0000-00008D020000}"/>
    <cellStyle name="Comma 2 3 2 2 2 2" xfId="1342" xr:uid="{00000000-0005-0000-0000-00008E020000}"/>
    <cellStyle name="Comma 2 3 2 2 2 2 2" xfId="3584" xr:uid="{00000000-0005-0000-0000-00008F020000}"/>
    <cellStyle name="Comma 2 3 2 2 2 3" xfId="2654" xr:uid="{00000000-0005-0000-0000-000090020000}"/>
    <cellStyle name="Comma 2 3 2 2 3" xfId="713" xr:uid="{00000000-0005-0000-0000-000091020000}"/>
    <cellStyle name="Comma 2 3 2 2 3 2" xfId="3033" xr:uid="{00000000-0005-0000-0000-000092020000}"/>
    <cellStyle name="Comma 2 3 2 2 4" xfId="2497" xr:uid="{00000000-0005-0000-0000-000093020000}"/>
    <cellStyle name="Comma 2 3 2 3" xfId="259" xr:uid="{00000000-0005-0000-0000-000094020000}"/>
    <cellStyle name="Comma 2 3 2 3 2" xfId="1343" xr:uid="{00000000-0005-0000-0000-000095020000}"/>
    <cellStyle name="Comma 2 3 2 3 2 2" xfId="3585" xr:uid="{00000000-0005-0000-0000-000096020000}"/>
    <cellStyle name="Comma 2 3 2 3 3" xfId="2593" xr:uid="{00000000-0005-0000-0000-000097020000}"/>
    <cellStyle name="Comma 2 3 2 4" xfId="712" xr:uid="{00000000-0005-0000-0000-000098020000}"/>
    <cellStyle name="Comma 2 3 2 4 2" xfId="3032" xr:uid="{00000000-0005-0000-0000-000099020000}"/>
    <cellStyle name="Comma 2 3 2 5" xfId="2436" xr:uid="{00000000-0005-0000-0000-00009A020000}"/>
    <cellStyle name="Comma 2 3 3" xfId="121" xr:uid="{00000000-0005-0000-0000-00009B020000}"/>
    <cellStyle name="Comma 2 3 3 2" xfId="294" xr:uid="{00000000-0005-0000-0000-00009C020000}"/>
    <cellStyle name="Comma 2 3 3 2 2" xfId="2622" xr:uid="{00000000-0005-0000-0000-00009D020000}"/>
    <cellStyle name="Comma 2 3 3 3" xfId="2465" xr:uid="{00000000-0005-0000-0000-00009E020000}"/>
    <cellStyle name="Comma 2 3 4" xfId="233" xr:uid="{00000000-0005-0000-0000-00009F020000}"/>
    <cellStyle name="Comma 2 3 4 2" xfId="714" xr:uid="{00000000-0005-0000-0000-0000A0020000}"/>
    <cellStyle name="Comma 2 3 4 2 2" xfId="3034" xr:uid="{00000000-0005-0000-0000-0000A1020000}"/>
    <cellStyle name="Comma 2 3 4 3" xfId="2567" xr:uid="{00000000-0005-0000-0000-0000A2020000}"/>
    <cellStyle name="Comma 2 3 5" xfId="398" xr:uid="{00000000-0005-0000-0000-0000A3020000}"/>
    <cellStyle name="Comma 2 3 5 2" xfId="715" xr:uid="{00000000-0005-0000-0000-0000A4020000}"/>
    <cellStyle name="Comma 2 3 5 2 2" xfId="3035" xr:uid="{00000000-0005-0000-0000-0000A5020000}"/>
    <cellStyle name="Comma 2 3 5 3" xfId="2726" xr:uid="{00000000-0005-0000-0000-0000A6020000}"/>
    <cellStyle name="Comma 2 3 6" xfId="716" xr:uid="{00000000-0005-0000-0000-0000A7020000}"/>
    <cellStyle name="Comma 2 3 6 2" xfId="3036" xr:uid="{00000000-0005-0000-0000-0000A8020000}"/>
    <cellStyle name="Comma 2 3 7" xfId="717" xr:uid="{00000000-0005-0000-0000-0000A9020000}"/>
    <cellStyle name="Comma 2 3 7 2" xfId="3037" xr:uid="{00000000-0005-0000-0000-0000AA020000}"/>
    <cellStyle name="Comma 2 3 8" xfId="455" xr:uid="{00000000-0005-0000-0000-0000AB020000}"/>
    <cellStyle name="Comma 2 3 8 2" xfId="2776" xr:uid="{00000000-0005-0000-0000-0000AC020000}"/>
    <cellStyle name="Comma 2 3 9" xfId="2410" xr:uid="{00000000-0005-0000-0000-0000AD020000}"/>
    <cellStyle name="Comma 2 4" xfId="74" xr:uid="{00000000-0005-0000-0000-0000AE020000}"/>
    <cellStyle name="Comma 2 4 2" xfId="147" xr:uid="{00000000-0005-0000-0000-0000AF020000}"/>
    <cellStyle name="Comma 2 4 2 2" xfId="320" xr:uid="{00000000-0005-0000-0000-0000B0020000}"/>
    <cellStyle name="Comma 2 4 2 2 2" xfId="1344" xr:uid="{00000000-0005-0000-0000-0000B1020000}"/>
    <cellStyle name="Comma 2 4 2 2 2 2" xfId="3586" xr:uid="{00000000-0005-0000-0000-0000B2020000}"/>
    <cellStyle name="Comma 2 4 2 2 3" xfId="2648" xr:uid="{00000000-0005-0000-0000-0000B3020000}"/>
    <cellStyle name="Comma 2 4 2 3" xfId="2491" xr:uid="{00000000-0005-0000-0000-0000B4020000}"/>
    <cellStyle name="Comma 2 5" xfId="83" xr:uid="{00000000-0005-0000-0000-0000B5020000}"/>
    <cellStyle name="Comma 2 5 2" xfId="154" xr:uid="{00000000-0005-0000-0000-0000B6020000}"/>
    <cellStyle name="Comma 2 5 2 2" xfId="327" xr:uid="{00000000-0005-0000-0000-0000B7020000}"/>
    <cellStyle name="Comma 2 5 2 2 2" xfId="1345" xr:uid="{00000000-0005-0000-0000-0000B8020000}"/>
    <cellStyle name="Comma 2 5 2 2 2 2" xfId="3587" xr:uid="{00000000-0005-0000-0000-0000B9020000}"/>
    <cellStyle name="Comma 2 5 2 2 3" xfId="2655" xr:uid="{00000000-0005-0000-0000-0000BA020000}"/>
    <cellStyle name="Comma 2 5 2 3" xfId="719" xr:uid="{00000000-0005-0000-0000-0000BB020000}"/>
    <cellStyle name="Comma 2 5 2 3 2" xfId="3039" xr:uid="{00000000-0005-0000-0000-0000BC020000}"/>
    <cellStyle name="Comma 2 5 2 4" xfId="2498" xr:uid="{00000000-0005-0000-0000-0000BD020000}"/>
    <cellStyle name="Comma 2 5 3" xfId="195" xr:uid="{00000000-0005-0000-0000-0000BE020000}"/>
    <cellStyle name="Comma 2 5 3 2" xfId="366" xr:uid="{00000000-0005-0000-0000-0000BF020000}"/>
    <cellStyle name="Comma 2 5 3 2 2" xfId="1347" xr:uid="{00000000-0005-0000-0000-0000C0020000}"/>
    <cellStyle name="Comma 2 5 3 2 2 2" xfId="3589" xr:uid="{00000000-0005-0000-0000-0000C1020000}"/>
    <cellStyle name="Comma 2 5 3 2 3" xfId="2694" xr:uid="{00000000-0005-0000-0000-0000C2020000}"/>
    <cellStyle name="Comma 2 5 3 3" xfId="434" xr:uid="{00000000-0005-0000-0000-0000C3020000}"/>
    <cellStyle name="Comma 2 5 3 3 2" xfId="2757" xr:uid="{00000000-0005-0000-0000-0000C4020000}"/>
    <cellStyle name="Comma 2 5 3 4" xfId="1346" xr:uid="{00000000-0005-0000-0000-0000C5020000}"/>
    <cellStyle name="Comma 2 5 3 4 2" xfId="3588" xr:uid="{00000000-0005-0000-0000-0000C6020000}"/>
    <cellStyle name="Comma 2 5 3 5" xfId="2330" xr:uid="{00000000-0005-0000-0000-0000C7020000}"/>
    <cellStyle name="Comma 2 5 3 5 2" xfId="3766" xr:uid="{00000000-0005-0000-0000-0000C8020000}"/>
    <cellStyle name="Comma 2 5 3 6" xfId="2536" xr:uid="{00000000-0005-0000-0000-0000C9020000}"/>
    <cellStyle name="Comma 2 5 4" xfId="260" xr:uid="{00000000-0005-0000-0000-0000CA020000}"/>
    <cellStyle name="Comma 2 5 4 2" xfId="1348" xr:uid="{00000000-0005-0000-0000-0000CB020000}"/>
    <cellStyle name="Comma 2 5 4 2 2" xfId="3590" xr:uid="{00000000-0005-0000-0000-0000CC020000}"/>
    <cellStyle name="Comma 2 5 4 3" xfId="2594" xr:uid="{00000000-0005-0000-0000-0000CD020000}"/>
    <cellStyle name="Comma 2 5 5" xfId="718" xr:uid="{00000000-0005-0000-0000-0000CE020000}"/>
    <cellStyle name="Comma 2 5 5 2" xfId="3038" xr:uid="{00000000-0005-0000-0000-0000CF020000}"/>
    <cellStyle name="Comma 2 5 6" xfId="2437" xr:uid="{00000000-0005-0000-0000-0000D0020000}"/>
    <cellStyle name="Comma 2 6" xfId="90" xr:uid="{00000000-0005-0000-0000-0000D1020000}"/>
    <cellStyle name="Comma 2 6 2" xfId="101" xr:uid="{00000000-0005-0000-0000-0000D2020000}"/>
    <cellStyle name="Comma 2 6 2 2" xfId="171" xr:uid="{00000000-0005-0000-0000-0000D3020000}"/>
    <cellStyle name="Comma 2 6 2 2 2" xfId="344" xr:uid="{00000000-0005-0000-0000-0000D4020000}"/>
    <cellStyle name="Comma 2 6 2 2 2 2" xfId="1350" xr:uid="{00000000-0005-0000-0000-0000D5020000}"/>
    <cellStyle name="Comma 2 6 2 2 2 2 2" xfId="3592" xr:uid="{00000000-0005-0000-0000-0000D6020000}"/>
    <cellStyle name="Comma 2 6 2 2 2 3" xfId="2672" xr:uid="{00000000-0005-0000-0000-0000D7020000}"/>
    <cellStyle name="Comma 2 6 2 2 3" xfId="1349" xr:uid="{00000000-0005-0000-0000-0000D8020000}"/>
    <cellStyle name="Comma 2 6 2 2 3 2" xfId="3591" xr:uid="{00000000-0005-0000-0000-0000D9020000}"/>
    <cellStyle name="Comma 2 6 2 2 4" xfId="2515" xr:uid="{00000000-0005-0000-0000-0000DA020000}"/>
    <cellStyle name="Comma 2 6 2 3" xfId="276" xr:uid="{00000000-0005-0000-0000-0000DB020000}"/>
    <cellStyle name="Comma 2 6 2 3 2" xfId="1351" xr:uid="{00000000-0005-0000-0000-0000DC020000}"/>
    <cellStyle name="Comma 2 6 2 3 2 2" xfId="3593" xr:uid="{00000000-0005-0000-0000-0000DD020000}"/>
    <cellStyle name="Comma 2 6 2 3 3" xfId="2610" xr:uid="{00000000-0005-0000-0000-0000DE020000}"/>
    <cellStyle name="Comma 2 6 2 4" xfId="446" xr:uid="{00000000-0005-0000-0000-0000DF020000}"/>
    <cellStyle name="Comma 2 6 2 4 2" xfId="2769" xr:uid="{00000000-0005-0000-0000-0000E0020000}"/>
    <cellStyle name="Comma 2 6 2 5" xfId="721" xr:uid="{00000000-0005-0000-0000-0000E1020000}"/>
    <cellStyle name="Comma 2 6 2 5 2" xfId="3041" xr:uid="{00000000-0005-0000-0000-0000E2020000}"/>
    <cellStyle name="Comma 2 6 2 6" xfId="2453" xr:uid="{00000000-0005-0000-0000-0000E3020000}"/>
    <cellStyle name="Comma 2 6 3" xfId="159" xr:uid="{00000000-0005-0000-0000-0000E4020000}"/>
    <cellStyle name="Comma 2 6 3 2" xfId="332" xr:uid="{00000000-0005-0000-0000-0000E5020000}"/>
    <cellStyle name="Comma 2 6 3 2 2" xfId="1353" xr:uid="{00000000-0005-0000-0000-0000E6020000}"/>
    <cellStyle name="Comma 2 6 3 2 2 2" xfId="3595" xr:uid="{00000000-0005-0000-0000-0000E7020000}"/>
    <cellStyle name="Comma 2 6 3 2 3" xfId="2660" xr:uid="{00000000-0005-0000-0000-0000E8020000}"/>
    <cellStyle name="Comma 2 6 3 3" xfId="1352" xr:uid="{00000000-0005-0000-0000-0000E9020000}"/>
    <cellStyle name="Comma 2 6 3 3 2" xfId="3594" xr:uid="{00000000-0005-0000-0000-0000EA020000}"/>
    <cellStyle name="Comma 2 6 3 4" xfId="2503" xr:uid="{00000000-0005-0000-0000-0000EB020000}"/>
    <cellStyle name="Comma 2 6 4" xfId="265" xr:uid="{00000000-0005-0000-0000-0000EC020000}"/>
    <cellStyle name="Comma 2 6 4 2" xfId="1354" xr:uid="{00000000-0005-0000-0000-0000ED020000}"/>
    <cellStyle name="Comma 2 6 4 2 2" xfId="3596" xr:uid="{00000000-0005-0000-0000-0000EE020000}"/>
    <cellStyle name="Comma 2 6 4 3" xfId="2599" xr:uid="{00000000-0005-0000-0000-0000EF020000}"/>
    <cellStyle name="Comma 2 6 5" xfId="720" xr:uid="{00000000-0005-0000-0000-0000F0020000}"/>
    <cellStyle name="Comma 2 6 5 2" xfId="3040" xr:uid="{00000000-0005-0000-0000-0000F1020000}"/>
    <cellStyle name="Comma 2 6 6" xfId="2442" xr:uid="{00000000-0005-0000-0000-0000F2020000}"/>
    <cellStyle name="Comma 2 7" xfId="95" xr:uid="{00000000-0005-0000-0000-0000F3020000}"/>
    <cellStyle name="Comma 2 7 2" xfId="164" xr:uid="{00000000-0005-0000-0000-0000F4020000}"/>
    <cellStyle name="Comma 2 7 2 2" xfId="337" xr:uid="{00000000-0005-0000-0000-0000F5020000}"/>
    <cellStyle name="Comma 2 7 2 2 2" xfId="1355" xr:uid="{00000000-0005-0000-0000-0000F6020000}"/>
    <cellStyle name="Comma 2 7 2 2 2 2" xfId="3597" xr:uid="{00000000-0005-0000-0000-0000F7020000}"/>
    <cellStyle name="Comma 2 7 2 2 3" xfId="2665" xr:uid="{00000000-0005-0000-0000-0000F8020000}"/>
    <cellStyle name="Comma 2 7 2 3" xfId="723" xr:uid="{00000000-0005-0000-0000-0000F9020000}"/>
    <cellStyle name="Comma 2 7 2 3 2" xfId="3043" xr:uid="{00000000-0005-0000-0000-0000FA020000}"/>
    <cellStyle name="Comma 2 7 2 4" xfId="2508" xr:uid="{00000000-0005-0000-0000-0000FB020000}"/>
    <cellStyle name="Comma 2 7 3" xfId="183" xr:uid="{00000000-0005-0000-0000-0000FC020000}"/>
    <cellStyle name="Comma 2 7 3 2" xfId="194" xr:uid="{00000000-0005-0000-0000-0000FD020000}"/>
    <cellStyle name="Comma 2 7 3 2 2" xfId="365" xr:uid="{00000000-0005-0000-0000-0000FE020000}"/>
    <cellStyle name="Comma 2 7 3 2 2 2" xfId="1358" xr:uid="{00000000-0005-0000-0000-0000FF020000}"/>
    <cellStyle name="Comma 2 7 3 2 2 2 2" xfId="3600" xr:uid="{00000000-0005-0000-0000-000000030000}"/>
    <cellStyle name="Comma 2 7 3 2 2 3" xfId="2693" xr:uid="{00000000-0005-0000-0000-000001030000}"/>
    <cellStyle name="Comma 2 7 3 2 3" xfId="433" xr:uid="{00000000-0005-0000-0000-000002030000}"/>
    <cellStyle name="Comma 2 7 3 2 3 2" xfId="2756" xr:uid="{00000000-0005-0000-0000-000003030000}"/>
    <cellStyle name="Comma 2 7 3 2 4" xfId="1357" xr:uid="{00000000-0005-0000-0000-000004030000}"/>
    <cellStyle name="Comma 2 7 3 2 4 2" xfId="3599" xr:uid="{00000000-0005-0000-0000-000005030000}"/>
    <cellStyle name="Comma 2 7 3 2 5" xfId="1978" xr:uid="{00000000-0005-0000-0000-000006030000}"/>
    <cellStyle name="Comma 2 7 3 2 5 2" xfId="3758" xr:uid="{00000000-0005-0000-0000-000007030000}"/>
    <cellStyle name="Comma 2 7 3 2 6" xfId="2333" xr:uid="{00000000-0005-0000-0000-000008030000}"/>
    <cellStyle name="Comma 2 7 3 2 6 2" xfId="3769" xr:uid="{00000000-0005-0000-0000-000009030000}"/>
    <cellStyle name="Comma 2 7 3 2 7" xfId="2535" xr:uid="{00000000-0005-0000-0000-00000A030000}"/>
    <cellStyle name="Comma 2 7 3 3" xfId="356" xr:uid="{00000000-0005-0000-0000-00000B030000}"/>
    <cellStyle name="Comma 2 7 3 3 2" xfId="1359" xr:uid="{00000000-0005-0000-0000-00000C030000}"/>
    <cellStyle name="Comma 2 7 3 3 2 2" xfId="3601" xr:uid="{00000000-0005-0000-0000-00000D030000}"/>
    <cellStyle name="Comma 2 7 3 3 3" xfId="2684" xr:uid="{00000000-0005-0000-0000-00000E030000}"/>
    <cellStyle name="Comma 2 7 3 4" xfId="1356" xr:uid="{00000000-0005-0000-0000-00000F030000}"/>
    <cellStyle name="Comma 2 7 3 4 2" xfId="3598" xr:uid="{00000000-0005-0000-0000-000010030000}"/>
    <cellStyle name="Comma 2 7 3 5" xfId="2527" xr:uid="{00000000-0005-0000-0000-000011030000}"/>
    <cellStyle name="Comma 2 7 4" xfId="270" xr:uid="{00000000-0005-0000-0000-000012030000}"/>
    <cellStyle name="Comma 2 7 4 2" xfId="1360" xr:uid="{00000000-0005-0000-0000-000013030000}"/>
    <cellStyle name="Comma 2 7 4 2 2" xfId="3602" xr:uid="{00000000-0005-0000-0000-000014030000}"/>
    <cellStyle name="Comma 2 7 4 3" xfId="2604" xr:uid="{00000000-0005-0000-0000-000015030000}"/>
    <cellStyle name="Comma 2 7 5" xfId="722" xr:uid="{00000000-0005-0000-0000-000016030000}"/>
    <cellStyle name="Comma 2 7 5 2" xfId="3042" xr:uid="{00000000-0005-0000-0000-000017030000}"/>
    <cellStyle name="Comma 2 7 6" xfId="2447" xr:uid="{00000000-0005-0000-0000-000018030000}"/>
    <cellStyle name="Comma 2 8" xfId="450" xr:uid="{00000000-0005-0000-0000-000019030000}"/>
    <cellStyle name="Comma 2 8 2" xfId="724" xr:uid="{00000000-0005-0000-0000-00001A030000}"/>
    <cellStyle name="Comma 2 8 2 2" xfId="3044" xr:uid="{00000000-0005-0000-0000-00001B030000}"/>
    <cellStyle name="Comma 2 8 3" xfId="2771" xr:uid="{00000000-0005-0000-0000-00001C030000}"/>
    <cellStyle name="Comma 2 9" xfId="725" xr:uid="{00000000-0005-0000-0000-00001D030000}"/>
    <cellStyle name="Comma 2 9 2" xfId="3045" xr:uid="{00000000-0005-0000-0000-00001E030000}"/>
    <cellStyle name="Comma 20" xfId="726" xr:uid="{00000000-0005-0000-0000-00001F030000}"/>
    <cellStyle name="Comma 20 2" xfId="727" xr:uid="{00000000-0005-0000-0000-000020030000}"/>
    <cellStyle name="Comma 20 2 2" xfId="3047" xr:uid="{00000000-0005-0000-0000-000021030000}"/>
    <cellStyle name="Comma 20 3" xfId="3046" xr:uid="{00000000-0005-0000-0000-000022030000}"/>
    <cellStyle name="Comma 21" xfId="728" xr:uid="{00000000-0005-0000-0000-000023030000}"/>
    <cellStyle name="Comma 21 2" xfId="729" xr:uid="{00000000-0005-0000-0000-000024030000}"/>
    <cellStyle name="Comma 21 2 2" xfId="3049" xr:uid="{00000000-0005-0000-0000-000025030000}"/>
    <cellStyle name="Comma 21 3" xfId="3048" xr:uid="{00000000-0005-0000-0000-000026030000}"/>
    <cellStyle name="Comma 22" xfId="730" xr:uid="{00000000-0005-0000-0000-000027030000}"/>
    <cellStyle name="Comma 22 2" xfId="731" xr:uid="{00000000-0005-0000-0000-000028030000}"/>
    <cellStyle name="Comma 22 2 2" xfId="3051" xr:uid="{00000000-0005-0000-0000-000029030000}"/>
    <cellStyle name="Comma 22 3" xfId="3050" xr:uid="{00000000-0005-0000-0000-00002A030000}"/>
    <cellStyle name="Comma 23" xfId="732" xr:uid="{00000000-0005-0000-0000-00002B030000}"/>
    <cellStyle name="Comma 23 2" xfId="733" xr:uid="{00000000-0005-0000-0000-00002C030000}"/>
    <cellStyle name="Comma 23 2 2" xfId="3053" xr:uid="{00000000-0005-0000-0000-00002D030000}"/>
    <cellStyle name="Comma 23 3" xfId="3052" xr:uid="{00000000-0005-0000-0000-00002E030000}"/>
    <cellStyle name="Comma 24" xfId="734" xr:uid="{00000000-0005-0000-0000-00002F030000}"/>
    <cellStyle name="Comma 24 2" xfId="735" xr:uid="{00000000-0005-0000-0000-000030030000}"/>
    <cellStyle name="Comma 24 2 2" xfId="3055" xr:uid="{00000000-0005-0000-0000-000031030000}"/>
    <cellStyle name="Comma 24 3" xfId="3054" xr:uid="{00000000-0005-0000-0000-000032030000}"/>
    <cellStyle name="Comma 25" xfId="736" xr:uid="{00000000-0005-0000-0000-000033030000}"/>
    <cellStyle name="Comma 25 2" xfId="737" xr:uid="{00000000-0005-0000-0000-000034030000}"/>
    <cellStyle name="Comma 25 2 2" xfId="3057" xr:uid="{00000000-0005-0000-0000-000035030000}"/>
    <cellStyle name="Comma 25 3" xfId="3056" xr:uid="{00000000-0005-0000-0000-000036030000}"/>
    <cellStyle name="Comma 26" xfId="738" xr:uid="{00000000-0005-0000-0000-000037030000}"/>
    <cellStyle name="Comma 26 2" xfId="739" xr:uid="{00000000-0005-0000-0000-000038030000}"/>
    <cellStyle name="Comma 26 2 2" xfId="3059" xr:uid="{00000000-0005-0000-0000-000039030000}"/>
    <cellStyle name="Comma 26 3" xfId="3058" xr:uid="{00000000-0005-0000-0000-00003A030000}"/>
    <cellStyle name="Comma 27" xfId="740" xr:uid="{00000000-0005-0000-0000-00003B030000}"/>
    <cellStyle name="Comma 27 2" xfId="741" xr:uid="{00000000-0005-0000-0000-00003C030000}"/>
    <cellStyle name="Comma 27 2 2" xfId="3061" xr:uid="{00000000-0005-0000-0000-00003D030000}"/>
    <cellStyle name="Comma 27 3" xfId="3060" xr:uid="{00000000-0005-0000-0000-00003E030000}"/>
    <cellStyle name="Comma 28" xfId="742" xr:uid="{00000000-0005-0000-0000-00003F030000}"/>
    <cellStyle name="Comma 28 2" xfId="743" xr:uid="{00000000-0005-0000-0000-000040030000}"/>
    <cellStyle name="Comma 28 2 2" xfId="3063" xr:uid="{00000000-0005-0000-0000-000041030000}"/>
    <cellStyle name="Comma 28 3" xfId="3062" xr:uid="{00000000-0005-0000-0000-000042030000}"/>
    <cellStyle name="Comma 29" xfId="744" xr:uid="{00000000-0005-0000-0000-000043030000}"/>
    <cellStyle name="Comma 29 2" xfId="745" xr:uid="{00000000-0005-0000-0000-000044030000}"/>
    <cellStyle name="Comma 29 2 2" xfId="3065" xr:uid="{00000000-0005-0000-0000-000045030000}"/>
    <cellStyle name="Comma 29 3" xfId="3064" xr:uid="{00000000-0005-0000-0000-000046030000}"/>
    <cellStyle name="Comma 3" xfId="51" xr:uid="{00000000-0005-0000-0000-000047030000}"/>
    <cellStyle name="Comma 3 2" xfId="34" xr:uid="{00000000-0005-0000-0000-000048030000}"/>
    <cellStyle name="Comma 3 2 2" xfId="65" xr:uid="{00000000-0005-0000-0000-000049030000}"/>
    <cellStyle name="Comma 3 2 2 2" xfId="138" xr:uid="{00000000-0005-0000-0000-00004A030000}"/>
    <cellStyle name="Comma 3 2 2 2 2" xfId="311" xr:uid="{00000000-0005-0000-0000-00004B030000}"/>
    <cellStyle name="Comma 3 2 2 2 2 2" xfId="1361" xr:uid="{00000000-0005-0000-0000-00004C030000}"/>
    <cellStyle name="Comma 3 2 2 2 2 2 2" xfId="3603" xr:uid="{00000000-0005-0000-0000-00004D030000}"/>
    <cellStyle name="Comma 3 2 2 2 2 3" xfId="2639" xr:uid="{00000000-0005-0000-0000-00004E030000}"/>
    <cellStyle name="Comma 3 2 2 2 3" xfId="748" xr:uid="{00000000-0005-0000-0000-00004F030000}"/>
    <cellStyle name="Comma 3 2 2 2 3 2" xfId="3068" xr:uid="{00000000-0005-0000-0000-000050030000}"/>
    <cellStyle name="Comma 3 2 2 2 4" xfId="2482" xr:uid="{00000000-0005-0000-0000-000051030000}"/>
    <cellStyle name="Comma 3 2 2 3" xfId="201" xr:uid="{00000000-0005-0000-0000-000052030000}"/>
    <cellStyle name="Comma 3 2 2 3 2" xfId="372" xr:uid="{00000000-0005-0000-0000-000053030000}"/>
    <cellStyle name="Comma 3 2 2 3 2 2" xfId="413" xr:uid="{00000000-0005-0000-0000-000054030000}"/>
    <cellStyle name="Comma 3 2 2 3 2 2 2" xfId="2739" xr:uid="{00000000-0005-0000-0000-000055030000}"/>
    <cellStyle name="Comma 3 2 2 3 2 3" xfId="1362" xr:uid="{00000000-0005-0000-0000-000056030000}"/>
    <cellStyle name="Comma 3 2 2 3 2 3 2" xfId="3604" xr:uid="{00000000-0005-0000-0000-000057030000}"/>
    <cellStyle name="Comma 3 2 2 3 2 4" xfId="2396" xr:uid="{00000000-0005-0000-0000-000058030000}"/>
    <cellStyle name="Comma 3 2 2 3 2 4 2" xfId="3830" xr:uid="{00000000-0005-0000-0000-000059030000}"/>
    <cellStyle name="Comma 3 2 2 3 2 5" xfId="2700" xr:uid="{00000000-0005-0000-0000-00005A030000}"/>
    <cellStyle name="Comma 3 2 2 3 3" xfId="749" xr:uid="{00000000-0005-0000-0000-00005B030000}"/>
    <cellStyle name="Comma 3 2 2 3 3 2" xfId="3069" xr:uid="{00000000-0005-0000-0000-00005C030000}"/>
    <cellStyle name="Comma 3 2 2 3 4" xfId="2541" xr:uid="{00000000-0005-0000-0000-00005D030000}"/>
    <cellStyle name="Comma 3 2 2 4" xfId="245" xr:uid="{00000000-0005-0000-0000-00005E030000}"/>
    <cellStyle name="Comma 3 2 2 4 2" xfId="750" xr:uid="{00000000-0005-0000-0000-00005F030000}"/>
    <cellStyle name="Comma 3 2 2 4 2 2" xfId="3070" xr:uid="{00000000-0005-0000-0000-000060030000}"/>
    <cellStyle name="Comma 3 2 2 4 3" xfId="2579" xr:uid="{00000000-0005-0000-0000-000061030000}"/>
    <cellStyle name="Comma 3 2 2 5" xfId="747" xr:uid="{00000000-0005-0000-0000-000062030000}"/>
    <cellStyle name="Comma 3 2 2 5 2" xfId="3067" xr:uid="{00000000-0005-0000-0000-000063030000}"/>
    <cellStyle name="Comma 3 2 2 6" xfId="2335" xr:uid="{00000000-0005-0000-0000-000064030000}"/>
    <cellStyle name="Comma 3 2 2 6 2" xfId="3771" xr:uid="{00000000-0005-0000-0000-000065030000}"/>
    <cellStyle name="Comma 3 2 2 7" xfId="2422" xr:uid="{00000000-0005-0000-0000-000066030000}"/>
    <cellStyle name="Comma 3 2 3" xfId="123" xr:uid="{00000000-0005-0000-0000-000067030000}"/>
    <cellStyle name="Comma 3 2 3 2" xfId="296" xr:uid="{00000000-0005-0000-0000-000068030000}"/>
    <cellStyle name="Comma 3 2 3 2 2" xfId="752" xr:uid="{00000000-0005-0000-0000-000069030000}"/>
    <cellStyle name="Comma 3 2 3 2 2 2" xfId="3072" xr:uid="{00000000-0005-0000-0000-00006A030000}"/>
    <cellStyle name="Comma 3 2 3 2 3" xfId="2624" xr:uid="{00000000-0005-0000-0000-00006B030000}"/>
    <cellStyle name="Comma 3 2 3 3" xfId="751" xr:uid="{00000000-0005-0000-0000-00006C030000}"/>
    <cellStyle name="Comma 3 2 3 3 2" xfId="3071" xr:uid="{00000000-0005-0000-0000-00006D030000}"/>
    <cellStyle name="Comma 3 2 3 4" xfId="2467" xr:uid="{00000000-0005-0000-0000-00006E030000}"/>
    <cellStyle name="Comma 3 2 4" xfId="235" xr:uid="{00000000-0005-0000-0000-00006F030000}"/>
    <cellStyle name="Comma 3 2 4 2" xfId="754" xr:uid="{00000000-0005-0000-0000-000070030000}"/>
    <cellStyle name="Comma 3 2 4 2 2" xfId="3074" xr:uid="{00000000-0005-0000-0000-000071030000}"/>
    <cellStyle name="Comma 3 2 4 3" xfId="753" xr:uid="{00000000-0005-0000-0000-000072030000}"/>
    <cellStyle name="Comma 3 2 4 3 2" xfId="3073" xr:uid="{00000000-0005-0000-0000-000073030000}"/>
    <cellStyle name="Comma 3 2 4 4" xfId="2569" xr:uid="{00000000-0005-0000-0000-000074030000}"/>
    <cellStyle name="Comma 3 2 5" xfId="755" xr:uid="{00000000-0005-0000-0000-000075030000}"/>
    <cellStyle name="Comma 3 2 5 2" xfId="756" xr:uid="{00000000-0005-0000-0000-000076030000}"/>
    <cellStyle name="Comma 3 2 5 2 2" xfId="3076" xr:uid="{00000000-0005-0000-0000-000077030000}"/>
    <cellStyle name="Comma 3 2 5 3" xfId="3075" xr:uid="{00000000-0005-0000-0000-000078030000}"/>
    <cellStyle name="Comma 3 2 6" xfId="757" xr:uid="{00000000-0005-0000-0000-000079030000}"/>
    <cellStyle name="Comma 3 2 6 2" xfId="3077" xr:uid="{00000000-0005-0000-0000-00007A030000}"/>
    <cellStyle name="Comma 3 2 7" xfId="746" xr:uid="{00000000-0005-0000-0000-00007B030000}"/>
    <cellStyle name="Comma 3 2 7 2" xfId="3066" xr:uid="{00000000-0005-0000-0000-00007C030000}"/>
    <cellStyle name="Comma 3 2 8" xfId="2412" xr:uid="{00000000-0005-0000-0000-00007D030000}"/>
    <cellStyle name="Comma 3 3" xfId="134" xr:uid="{00000000-0005-0000-0000-00007E030000}"/>
    <cellStyle name="Comma 3 3 2" xfId="307" xr:uid="{00000000-0005-0000-0000-00007F030000}"/>
    <cellStyle name="Comma 3 3 2 2" xfId="2635" xr:uid="{00000000-0005-0000-0000-000080030000}"/>
    <cellStyle name="Comma 3 3 3" xfId="2478" xr:uid="{00000000-0005-0000-0000-000081030000}"/>
    <cellStyle name="Comma 3 4" xfId="213" xr:uid="{00000000-0005-0000-0000-000082030000}"/>
    <cellStyle name="Comma 3 4 2" xfId="384" xr:uid="{00000000-0005-0000-0000-000083030000}"/>
    <cellStyle name="Comma 3 4 2 2" xfId="759" xr:uid="{00000000-0005-0000-0000-000084030000}"/>
    <cellStyle name="Comma 3 4 2 2 2" xfId="3079" xr:uid="{00000000-0005-0000-0000-000085030000}"/>
    <cellStyle name="Comma 3 4 2 3" xfId="2712" xr:uid="{00000000-0005-0000-0000-000086030000}"/>
    <cellStyle name="Comma 3 4 3" xfId="758" xr:uid="{00000000-0005-0000-0000-000087030000}"/>
    <cellStyle name="Comma 3 4 3 2" xfId="3078" xr:uid="{00000000-0005-0000-0000-000088030000}"/>
    <cellStyle name="Comma 3 4 4" xfId="2553" xr:uid="{00000000-0005-0000-0000-000089030000}"/>
    <cellStyle name="Comma 3 5" xfId="760" xr:uid="{00000000-0005-0000-0000-00008A030000}"/>
    <cellStyle name="Comma 3 5 2" xfId="761" xr:uid="{00000000-0005-0000-0000-00008B030000}"/>
    <cellStyle name="Comma 3 5 2 2" xfId="3081" xr:uid="{00000000-0005-0000-0000-00008C030000}"/>
    <cellStyle name="Comma 3 5 3" xfId="3080" xr:uid="{00000000-0005-0000-0000-00008D030000}"/>
    <cellStyle name="Comma 3 6" xfId="762" xr:uid="{00000000-0005-0000-0000-00008E030000}"/>
    <cellStyle name="Comma 3 6 2" xfId="763" xr:uid="{00000000-0005-0000-0000-00008F030000}"/>
    <cellStyle name="Comma 3 6 2 2" xfId="3083" xr:uid="{00000000-0005-0000-0000-000090030000}"/>
    <cellStyle name="Comma 3 6 3" xfId="3082" xr:uid="{00000000-0005-0000-0000-000091030000}"/>
    <cellStyle name="Comma 3 7" xfId="764" xr:uid="{00000000-0005-0000-0000-000092030000}"/>
    <cellStyle name="Comma 3 7 2" xfId="3084" xr:uid="{00000000-0005-0000-0000-000093030000}"/>
    <cellStyle name="Comma 30" xfId="765" xr:uid="{00000000-0005-0000-0000-000094030000}"/>
    <cellStyle name="Comma 30 2" xfId="766" xr:uid="{00000000-0005-0000-0000-000095030000}"/>
    <cellStyle name="Comma 30 2 2" xfId="3086" xr:uid="{00000000-0005-0000-0000-000096030000}"/>
    <cellStyle name="Comma 30 3" xfId="3085" xr:uid="{00000000-0005-0000-0000-000097030000}"/>
    <cellStyle name="Comma 31" xfId="767" xr:uid="{00000000-0005-0000-0000-000098030000}"/>
    <cellStyle name="Comma 31 2" xfId="768" xr:uid="{00000000-0005-0000-0000-000099030000}"/>
    <cellStyle name="Comma 31 2 2" xfId="3088" xr:uid="{00000000-0005-0000-0000-00009A030000}"/>
    <cellStyle name="Comma 31 3" xfId="3087" xr:uid="{00000000-0005-0000-0000-00009B030000}"/>
    <cellStyle name="Comma 32" xfId="769" xr:uid="{00000000-0005-0000-0000-00009C030000}"/>
    <cellStyle name="Comma 32 2" xfId="770" xr:uid="{00000000-0005-0000-0000-00009D030000}"/>
    <cellStyle name="Comma 32 2 2" xfId="3090" xr:uid="{00000000-0005-0000-0000-00009E030000}"/>
    <cellStyle name="Comma 32 3" xfId="3089" xr:uid="{00000000-0005-0000-0000-00009F030000}"/>
    <cellStyle name="Comma 33" xfId="771" xr:uid="{00000000-0005-0000-0000-0000A0030000}"/>
    <cellStyle name="Comma 33 2" xfId="772" xr:uid="{00000000-0005-0000-0000-0000A1030000}"/>
    <cellStyle name="Comma 33 2 2" xfId="3092" xr:uid="{00000000-0005-0000-0000-0000A2030000}"/>
    <cellStyle name="Comma 33 3" xfId="3091" xr:uid="{00000000-0005-0000-0000-0000A3030000}"/>
    <cellStyle name="Comma 34" xfId="773" xr:uid="{00000000-0005-0000-0000-0000A4030000}"/>
    <cellStyle name="Comma 34 2" xfId="774" xr:uid="{00000000-0005-0000-0000-0000A5030000}"/>
    <cellStyle name="Comma 34 2 2" xfId="3094" xr:uid="{00000000-0005-0000-0000-0000A6030000}"/>
    <cellStyle name="Comma 34 3" xfId="3093" xr:uid="{00000000-0005-0000-0000-0000A7030000}"/>
    <cellStyle name="Comma 35" xfId="775" xr:uid="{00000000-0005-0000-0000-0000A8030000}"/>
    <cellStyle name="Comma 35 2" xfId="776" xr:uid="{00000000-0005-0000-0000-0000A9030000}"/>
    <cellStyle name="Comma 35 2 2" xfId="3096" xr:uid="{00000000-0005-0000-0000-0000AA030000}"/>
    <cellStyle name="Comma 35 3" xfId="3095" xr:uid="{00000000-0005-0000-0000-0000AB030000}"/>
    <cellStyle name="Comma 36" xfId="777" xr:uid="{00000000-0005-0000-0000-0000AC030000}"/>
    <cellStyle name="Comma 36 2" xfId="778" xr:uid="{00000000-0005-0000-0000-0000AD030000}"/>
    <cellStyle name="Comma 36 2 2" xfId="3098" xr:uid="{00000000-0005-0000-0000-0000AE030000}"/>
    <cellStyle name="Comma 36 3" xfId="3097" xr:uid="{00000000-0005-0000-0000-0000AF030000}"/>
    <cellStyle name="Comma 37" xfId="779" xr:uid="{00000000-0005-0000-0000-0000B0030000}"/>
    <cellStyle name="Comma 37 2" xfId="780" xr:uid="{00000000-0005-0000-0000-0000B1030000}"/>
    <cellStyle name="Comma 37 2 2" xfId="3100" xr:uid="{00000000-0005-0000-0000-0000B2030000}"/>
    <cellStyle name="Comma 37 3" xfId="3099" xr:uid="{00000000-0005-0000-0000-0000B3030000}"/>
    <cellStyle name="Comma 38" xfId="781" xr:uid="{00000000-0005-0000-0000-0000B4030000}"/>
    <cellStyle name="Comma 38 2" xfId="782" xr:uid="{00000000-0005-0000-0000-0000B5030000}"/>
    <cellStyle name="Comma 38 2 2" xfId="3102" xr:uid="{00000000-0005-0000-0000-0000B6030000}"/>
    <cellStyle name="Comma 38 3" xfId="3101" xr:uid="{00000000-0005-0000-0000-0000B7030000}"/>
    <cellStyle name="Comma 39" xfId="783" xr:uid="{00000000-0005-0000-0000-0000B8030000}"/>
    <cellStyle name="Comma 39 2" xfId="784" xr:uid="{00000000-0005-0000-0000-0000B9030000}"/>
    <cellStyle name="Comma 39 2 2" xfId="3104" xr:uid="{00000000-0005-0000-0000-0000BA030000}"/>
    <cellStyle name="Comma 39 3" xfId="3103" xr:uid="{00000000-0005-0000-0000-0000BB030000}"/>
    <cellStyle name="Comma 4" xfId="40" xr:uid="{00000000-0005-0000-0000-0000BC030000}"/>
    <cellStyle name="Comma 4 10" xfId="785" xr:uid="{00000000-0005-0000-0000-0000BD030000}"/>
    <cellStyle name="Comma 4 10 2" xfId="3105" xr:uid="{00000000-0005-0000-0000-0000BE030000}"/>
    <cellStyle name="Comma 4 11" xfId="2415" xr:uid="{00000000-0005-0000-0000-0000BF030000}"/>
    <cellStyle name="Comma 4 2" xfId="68" xr:uid="{00000000-0005-0000-0000-0000C0030000}"/>
    <cellStyle name="Comma 4 2 10" xfId="2341" xr:uid="{00000000-0005-0000-0000-0000C1030000}"/>
    <cellStyle name="Comma 4 2 10 2" xfId="3776" xr:uid="{00000000-0005-0000-0000-0000C2030000}"/>
    <cellStyle name="Comma 4 2 11" xfId="2425" xr:uid="{00000000-0005-0000-0000-0000C3030000}"/>
    <cellStyle name="Comma 4 2 2" xfId="141" xr:uid="{00000000-0005-0000-0000-0000C4030000}"/>
    <cellStyle name="Comma 4 2 2 2" xfId="314" xr:uid="{00000000-0005-0000-0000-0000C5030000}"/>
    <cellStyle name="Comma 4 2 2 2 2" xfId="789" xr:uid="{00000000-0005-0000-0000-0000C6030000}"/>
    <cellStyle name="Comma 4 2 2 2 2 2" xfId="3109" xr:uid="{00000000-0005-0000-0000-0000C7030000}"/>
    <cellStyle name="Comma 4 2 2 2 3" xfId="788" xr:uid="{00000000-0005-0000-0000-0000C8030000}"/>
    <cellStyle name="Comma 4 2 2 2 3 2" xfId="3108" xr:uid="{00000000-0005-0000-0000-0000C9030000}"/>
    <cellStyle name="Comma 4 2 2 2 4" xfId="2642" xr:uid="{00000000-0005-0000-0000-0000CA030000}"/>
    <cellStyle name="Comma 4 2 2 3" xfId="790" xr:uid="{00000000-0005-0000-0000-0000CB030000}"/>
    <cellStyle name="Comma 4 2 2 3 2" xfId="791" xr:uid="{00000000-0005-0000-0000-0000CC030000}"/>
    <cellStyle name="Comma 4 2 2 3 2 2" xfId="3111" xr:uid="{00000000-0005-0000-0000-0000CD030000}"/>
    <cellStyle name="Comma 4 2 2 3 3" xfId="3110" xr:uid="{00000000-0005-0000-0000-0000CE030000}"/>
    <cellStyle name="Comma 4 2 2 4" xfId="792" xr:uid="{00000000-0005-0000-0000-0000CF030000}"/>
    <cellStyle name="Comma 4 2 2 4 2" xfId="793" xr:uid="{00000000-0005-0000-0000-0000D0030000}"/>
    <cellStyle name="Comma 4 2 2 4 2 2" xfId="3113" xr:uid="{00000000-0005-0000-0000-0000D1030000}"/>
    <cellStyle name="Comma 4 2 2 4 3" xfId="3112" xr:uid="{00000000-0005-0000-0000-0000D2030000}"/>
    <cellStyle name="Comma 4 2 2 5" xfId="794" xr:uid="{00000000-0005-0000-0000-0000D3030000}"/>
    <cellStyle name="Comma 4 2 2 5 2" xfId="795" xr:uid="{00000000-0005-0000-0000-0000D4030000}"/>
    <cellStyle name="Comma 4 2 2 5 2 2" xfId="3115" xr:uid="{00000000-0005-0000-0000-0000D5030000}"/>
    <cellStyle name="Comma 4 2 2 5 3" xfId="3114" xr:uid="{00000000-0005-0000-0000-0000D6030000}"/>
    <cellStyle name="Comma 4 2 2 6" xfId="796" xr:uid="{00000000-0005-0000-0000-0000D7030000}"/>
    <cellStyle name="Comma 4 2 2 6 2" xfId="3116" xr:uid="{00000000-0005-0000-0000-0000D8030000}"/>
    <cellStyle name="Comma 4 2 2 7" xfId="787" xr:uid="{00000000-0005-0000-0000-0000D9030000}"/>
    <cellStyle name="Comma 4 2 2 7 2" xfId="3107" xr:uid="{00000000-0005-0000-0000-0000DA030000}"/>
    <cellStyle name="Comma 4 2 2 8" xfId="2485" xr:uid="{00000000-0005-0000-0000-0000DB030000}"/>
    <cellStyle name="Comma 4 2 3" xfId="181" xr:uid="{00000000-0005-0000-0000-0000DC030000}"/>
    <cellStyle name="Comma 4 2 3 2" xfId="354" xr:uid="{00000000-0005-0000-0000-0000DD030000}"/>
    <cellStyle name="Comma 4 2 3 2 2" xfId="799" xr:uid="{00000000-0005-0000-0000-0000DE030000}"/>
    <cellStyle name="Comma 4 2 3 2 2 2" xfId="3119" xr:uid="{00000000-0005-0000-0000-0000DF030000}"/>
    <cellStyle name="Comma 4 2 3 2 3" xfId="798" xr:uid="{00000000-0005-0000-0000-0000E0030000}"/>
    <cellStyle name="Comma 4 2 3 2 3 2" xfId="3118" xr:uid="{00000000-0005-0000-0000-0000E1030000}"/>
    <cellStyle name="Comma 4 2 3 2 4" xfId="2682" xr:uid="{00000000-0005-0000-0000-0000E2030000}"/>
    <cellStyle name="Comma 4 2 3 3" xfId="422" xr:uid="{00000000-0005-0000-0000-0000E3030000}"/>
    <cellStyle name="Comma 4 2 3 3 2" xfId="800" xr:uid="{00000000-0005-0000-0000-0000E4030000}"/>
    <cellStyle name="Comma 4 2 3 3 2 2" xfId="3120" xr:uid="{00000000-0005-0000-0000-0000E5030000}"/>
    <cellStyle name="Comma 4 2 3 3 3" xfId="2324" xr:uid="{00000000-0005-0000-0000-0000E6030000}"/>
    <cellStyle name="Comma 4 2 3 3 3 2" xfId="3760" xr:uid="{00000000-0005-0000-0000-0000E7030000}"/>
    <cellStyle name="Comma 4 2 3 3 4" xfId="2343" xr:uid="{00000000-0005-0000-0000-0000E8030000}"/>
    <cellStyle name="Comma 4 2 3 3 4 2" xfId="2355" xr:uid="{00000000-0005-0000-0000-0000E9030000}"/>
    <cellStyle name="Comma 4 2 3 3 4 2 2" xfId="3789" xr:uid="{00000000-0005-0000-0000-0000EA030000}"/>
    <cellStyle name="Comma 4 2 3 3 4 3" xfId="3778" xr:uid="{00000000-0005-0000-0000-0000EB030000}"/>
    <cellStyle name="Comma 4 2 3 3 5" xfId="2346" xr:uid="{00000000-0005-0000-0000-0000EC030000}"/>
    <cellStyle name="Comma 4 2 3 3 5 2" xfId="3781" xr:uid="{00000000-0005-0000-0000-0000ED030000}"/>
    <cellStyle name="Comma 4 2 3 3 6" xfId="2746" xr:uid="{00000000-0005-0000-0000-0000EE030000}"/>
    <cellStyle name="Comma 4 2 3 4" xfId="801" xr:uid="{00000000-0005-0000-0000-0000EF030000}"/>
    <cellStyle name="Comma 4 2 3 4 2" xfId="3121" xr:uid="{00000000-0005-0000-0000-0000F0030000}"/>
    <cellStyle name="Comma 4 2 3 5" xfId="797" xr:uid="{00000000-0005-0000-0000-0000F1030000}"/>
    <cellStyle name="Comma 4 2 3 5 2" xfId="3117" xr:uid="{00000000-0005-0000-0000-0000F2030000}"/>
    <cellStyle name="Comma 4 2 3 6" xfId="2525" xr:uid="{00000000-0005-0000-0000-0000F3030000}"/>
    <cellStyle name="Comma 4 2 4" xfId="204" xr:uid="{00000000-0005-0000-0000-0000F4030000}"/>
    <cellStyle name="Comma 4 2 4 2" xfId="375" xr:uid="{00000000-0005-0000-0000-0000F5030000}"/>
    <cellStyle name="Comma 4 2 4 2 2" xfId="803" xr:uid="{00000000-0005-0000-0000-0000F6030000}"/>
    <cellStyle name="Comma 4 2 4 2 2 2" xfId="3123" xr:uid="{00000000-0005-0000-0000-0000F7030000}"/>
    <cellStyle name="Comma 4 2 4 2 3" xfId="2703" xr:uid="{00000000-0005-0000-0000-0000F8030000}"/>
    <cellStyle name="Comma 4 2 4 3" xfId="417" xr:uid="{00000000-0005-0000-0000-0000F9030000}"/>
    <cellStyle name="Comma 4 2 4 3 2" xfId="804" xr:uid="{00000000-0005-0000-0000-0000FA030000}"/>
    <cellStyle name="Comma 4 2 4 3 2 2" xfId="3124" xr:uid="{00000000-0005-0000-0000-0000FB030000}"/>
    <cellStyle name="Comma 4 2 4 3 3" xfId="2742" xr:uid="{00000000-0005-0000-0000-0000FC030000}"/>
    <cellStyle name="Comma 4 2 4 4" xfId="805" xr:uid="{00000000-0005-0000-0000-0000FD030000}"/>
    <cellStyle name="Comma 4 2 4 4 2" xfId="3125" xr:uid="{00000000-0005-0000-0000-0000FE030000}"/>
    <cellStyle name="Comma 4 2 4 5" xfId="802" xr:uid="{00000000-0005-0000-0000-0000FF030000}"/>
    <cellStyle name="Comma 4 2 4 5 2" xfId="3122" xr:uid="{00000000-0005-0000-0000-000000040000}"/>
    <cellStyle name="Comma 4 2 4 6" xfId="2544" xr:uid="{00000000-0005-0000-0000-000001040000}"/>
    <cellStyle name="Comma 4 2 5" xfId="248" xr:uid="{00000000-0005-0000-0000-000002040000}"/>
    <cellStyle name="Comma 4 2 5 2" xfId="807" xr:uid="{00000000-0005-0000-0000-000003040000}"/>
    <cellStyle name="Comma 4 2 5 2 2" xfId="3127" xr:uid="{00000000-0005-0000-0000-000004040000}"/>
    <cellStyle name="Comma 4 2 5 3" xfId="806" xr:uid="{00000000-0005-0000-0000-000005040000}"/>
    <cellStyle name="Comma 4 2 5 3 2" xfId="3126" xr:uid="{00000000-0005-0000-0000-000006040000}"/>
    <cellStyle name="Comma 4 2 5 4" xfId="2582" xr:uid="{00000000-0005-0000-0000-000007040000}"/>
    <cellStyle name="Comma 4 2 6" xfId="808" xr:uid="{00000000-0005-0000-0000-000008040000}"/>
    <cellStyle name="Comma 4 2 6 2" xfId="809" xr:uid="{00000000-0005-0000-0000-000009040000}"/>
    <cellStyle name="Comma 4 2 6 2 2" xfId="3129" xr:uid="{00000000-0005-0000-0000-00000A040000}"/>
    <cellStyle name="Comma 4 2 6 3" xfId="3128" xr:uid="{00000000-0005-0000-0000-00000B040000}"/>
    <cellStyle name="Comma 4 2 7" xfId="810" xr:uid="{00000000-0005-0000-0000-00000C040000}"/>
    <cellStyle name="Comma 4 2 7 2" xfId="3130" xr:uid="{00000000-0005-0000-0000-00000D040000}"/>
    <cellStyle name="Comma 4 2 8" xfId="811" xr:uid="{00000000-0005-0000-0000-00000E040000}"/>
    <cellStyle name="Comma 4 2 8 2" xfId="3131" xr:uid="{00000000-0005-0000-0000-00000F040000}"/>
    <cellStyle name="Comma 4 2 9" xfId="786" xr:uid="{00000000-0005-0000-0000-000010040000}"/>
    <cellStyle name="Comma 4 2 9 2" xfId="3106" xr:uid="{00000000-0005-0000-0000-000011040000}"/>
    <cellStyle name="Comma 4 3" xfId="127" xr:uid="{00000000-0005-0000-0000-000012040000}"/>
    <cellStyle name="Comma 4 3 2" xfId="300" xr:uid="{00000000-0005-0000-0000-000013040000}"/>
    <cellStyle name="Comma 4 3 2 2" xfId="814" xr:uid="{00000000-0005-0000-0000-000014040000}"/>
    <cellStyle name="Comma 4 3 2 2 2" xfId="3134" xr:uid="{00000000-0005-0000-0000-000015040000}"/>
    <cellStyle name="Comma 4 3 2 3" xfId="813" xr:uid="{00000000-0005-0000-0000-000016040000}"/>
    <cellStyle name="Comma 4 3 2 3 2" xfId="3133" xr:uid="{00000000-0005-0000-0000-000017040000}"/>
    <cellStyle name="Comma 4 3 2 4" xfId="2628" xr:uid="{00000000-0005-0000-0000-000018040000}"/>
    <cellStyle name="Comma 4 3 3" xfId="815" xr:uid="{00000000-0005-0000-0000-000019040000}"/>
    <cellStyle name="Comma 4 3 3 2" xfId="816" xr:uid="{00000000-0005-0000-0000-00001A040000}"/>
    <cellStyle name="Comma 4 3 3 2 2" xfId="3136" xr:uid="{00000000-0005-0000-0000-00001B040000}"/>
    <cellStyle name="Comma 4 3 3 3" xfId="3135" xr:uid="{00000000-0005-0000-0000-00001C040000}"/>
    <cellStyle name="Comma 4 3 4" xfId="817" xr:uid="{00000000-0005-0000-0000-00001D040000}"/>
    <cellStyle name="Comma 4 3 4 2" xfId="818" xr:uid="{00000000-0005-0000-0000-00001E040000}"/>
    <cellStyle name="Comma 4 3 4 2 2" xfId="3138" xr:uid="{00000000-0005-0000-0000-00001F040000}"/>
    <cellStyle name="Comma 4 3 4 3" xfId="3137" xr:uid="{00000000-0005-0000-0000-000020040000}"/>
    <cellStyle name="Comma 4 3 5" xfId="819" xr:uid="{00000000-0005-0000-0000-000021040000}"/>
    <cellStyle name="Comma 4 3 5 2" xfId="820" xr:uid="{00000000-0005-0000-0000-000022040000}"/>
    <cellStyle name="Comma 4 3 5 2 2" xfId="3140" xr:uid="{00000000-0005-0000-0000-000023040000}"/>
    <cellStyle name="Comma 4 3 5 3" xfId="3139" xr:uid="{00000000-0005-0000-0000-000024040000}"/>
    <cellStyle name="Comma 4 3 6" xfId="821" xr:uid="{00000000-0005-0000-0000-000025040000}"/>
    <cellStyle name="Comma 4 3 6 2" xfId="3141" xr:uid="{00000000-0005-0000-0000-000026040000}"/>
    <cellStyle name="Comma 4 3 7" xfId="812" xr:uid="{00000000-0005-0000-0000-000027040000}"/>
    <cellStyle name="Comma 4 3 7 2" xfId="3132" xr:uid="{00000000-0005-0000-0000-000028040000}"/>
    <cellStyle name="Comma 4 3 8" xfId="2471" xr:uid="{00000000-0005-0000-0000-000029040000}"/>
    <cellStyle name="Comma 4 4" xfId="199" xr:uid="{00000000-0005-0000-0000-00002A040000}"/>
    <cellStyle name="Comma 4 4 2" xfId="370" xr:uid="{00000000-0005-0000-0000-00002B040000}"/>
    <cellStyle name="Comma 4 4 2 2" xfId="2698" xr:uid="{00000000-0005-0000-0000-00002C040000}"/>
    <cellStyle name="Comma 4 5" xfId="238" xr:uid="{00000000-0005-0000-0000-00002D040000}"/>
    <cellStyle name="Comma 4 5 2" xfId="823" xr:uid="{00000000-0005-0000-0000-00002E040000}"/>
    <cellStyle name="Comma 4 5 2 2" xfId="3143" xr:uid="{00000000-0005-0000-0000-00002F040000}"/>
    <cellStyle name="Comma 4 5 3" xfId="822" xr:uid="{00000000-0005-0000-0000-000030040000}"/>
    <cellStyle name="Comma 4 5 3 2" xfId="3142" xr:uid="{00000000-0005-0000-0000-000031040000}"/>
    <cellStyle name="Comma 4 5 4" xfId="2572" xr:uid="{00000000-0005-0000-0000-000032040000}"/>
    <cellStyle name="Comma 4 6" xfId="824" xr:uid="{00000000-0005-0000-0000-000033040000}"/>
    <cellStyle name="Comma 4 6 2" xfId="825" xr:uid="{00000000-0005-0000-0000-000034040000}"/>
    <cellStyle name="Comma 4 6 2 2" xfId="3145" xr:uid="{00000000-0005-0000-0000-000035040000}"/>
    <cellStyle name="Comma 4 6 3" xfId="3144" xr:uid="{00000000-0005-0000-0000-000036040000}"/>
    <cellStyle name="Comma 4 7" xfId="826" xr:uid="{00000000-0005-0000-0000-000037040000}"/>
    <cellStyle name="Comma 4 7 2" xfId="827" xr:uid="{00000000-0005-0000-0000-000038040000}"/>
    <cellStyle name="Comma 4 7 2 2" xfId="3147" xr:uid="{00000000-0005-0000-0000-000039040000}"/>
    <cellStyle name="Comma 4 7 3" xfId="3146" xr:uid="{00000000-0005-0000-0000-00003A040000}"/>
    <cellStyle name="Comma 4 8" xfId="828" xr:uid="{00000000-0005-0000-0000-00003B040000}"/>
    <cellStyle name="Comma 4 8 2" xfId="3148" xr:uid="{00000000-0005-0000-0000-00003C040000}"/>
    <cellStyle name="Comma 4 9" xfId="829" xr:uid="{00000000-0005-0000-0000-00003D040000}"/>
    <cellStyle name="Comma 4 9 2" xfId="3149" xr:uid="{00000000-0005-0000-0000-00003E040000}"/>
    <cellStyle name="Comma 40" xfId="830" xr:uid="{00000000-0005-0000-0000-00003F040000}"/>
    <cellStyle name="Comma 40 2" xfId="831" xr:uid="{00000000-0005-0000-0000-000040040000}"/>
    <cellStyle name="Comma 40 2 2" xfId="3151" xr:uid="{00000000-0005-0000-0000-000041040000}"/>
    <cellStyle name="Comma 40 3" xfId="3150" xr:uid="{00000000-0005-0000-0000-000042040000}"/>
    <cellStyle name="Comma 41" xfId="832" xr:uid="{00000000-0005-0000-0000-000043040000}"/>
    <cellStyle name="Comma 41 2" xfId="833" xr:uid="{00000000-0005-0000-0000-000044040000}"/>
    <cellStyle name="Comma 41 2 2" xfId="3153" xr:uid="{00000000-0005-0000-0000-000045040000}"/>
    <cellStyle name="Comma 41 3" xfId="3152" xr:uid="{00000000-0005-0000-0000-000046040000}"/>
    <cellStyle name="Comma 42" xfId="834" xr:uid="{00000000-0005-0000-0000-000047040000}"/>
    <cellStyle name="Comma 42 2" xfId="835" xr:uid="{00000000-0005-0000-0000-000048040000}"/>
    <cellStyle name="Comma 42 2 2" xfId="3155" xr:uid="{00000000-0005-0000-0000-000049040000}"/>
    <cellStyle name="Comma 42 3" xfId="3154" xr:uid="{00000000-0005-0000-0000-00004A040000}"/>
    <cellStyle name="Comma 43" xfId="836" xr:uid="{00000000-0005-0000-0000-00004B040000}"/>
    <cellStyle name="Comma 43 2" xfId="837" xr:uid="{00000000-0005-0000-0000-00004C040000}"/>
    <cellStyle name="Comma 43 2 2" xfId="3157" xr:uid="{00000000-0005-0000-0000-00004D040000}"/>
    <cellStyle name="Comma 43 3" xfId="3156" xr:uid="{00000000-0005-0000-0000-00004E040000}"/>
    <cellStyle name="Comma 44" xfId="838" xr:uid="{00000000-0005-0000-0000-00004F040000}"/>
    <cellStyle name="Comma 44 2" xfId="3158" xr:uid="{00000000-0005-0000-0000-000050040000}"/>
    <cellStyle name="Comma 45" xfId="839" xr:uid="{00000000-0005-0000-0000-000051040000}"/>
    <cellStyle name="Comma 45 2" xfId="3159" xr:uid="{00000000-0005-0000-0000-000052040000}"/>
    <cellStyle name="Comma 46" xfId="1977" xr:uid="{00000000-0005-0000-0000-000053040000}"/>
    <cellStyle name="Comma 46 2" xfId="3757" xr:uid="{00000000-0005-0000-0000-000054040000}"/>
    <cellStyle name="Comma 47" xfId="1974" xr:uid="{00000000-0005-0000-0000-000055040000}"/>
    <cellStyle name="Comma 47 2" xfId="3756" xr:uid="{00000000-0005-0000-0000-000056040000}"/>
    <cellStyle name="Comma 5" xfId="42" xr:uid="{00000000-0005-0000-0000-000057040000}"/>
    <cellStyle name="Comma 5 10" xfId="840" xr:uid="{00000000-0005-0000-0000-000058040000}"/>
    <cellStyle name="Comma 5 10 2" xfId="3160" xr:uid="{00000000-0005-0000-0000-000059040000}"/>
    <cellStyle name="Comma 5 2" xfId="128" xr:uid="{00000000-0005-0000-0000-00005A040000}"/>
    <cellStyle name="Comma 5 2 2" xfId="301" xr:uid="{00000000-0005-0000-0000-00005B040000}"/>
    <cellStyle name="Comma 5 2 2 2" xfId="843" xr:uid="{00000000-0005-0000-0000-00005C040000}"/>
    <cellStyle name="Comma 5 2 2 2 2" xfId="844" xr:uid="{00000000-0005-0000-0000-00005D040000}"/>
    <cellStyle name="Comma 5 2 2 2 2 2" xfId="3164" xr:uid="{00000000-0005-0000-0000-00005E040000}"/>
    <cellStyle name="Comma 5 2 2 2 3" xfId="3163" xr:uid="{00000000-0005-0000-0000-00005F040000}"/>
    <cellStyle name="Comma 5 2 2 3" xfId="845" xr:uid="{00000000-0005-0000-0000-000060040000}"/>
    <cellStyle name="Comma 5 2 2 3 2" xfId="846" xr:uid="{00000000-0005-0000-0000-000061040000}"/>
    <cellStyle name="Comma 5 2 2 3 2 2" xfId="3166" xr:uid="{00000000-0005-0000-0000-000062040000}"/>
    <cellStyle name="Comma 5 2 2 3 3" xfId="3165" xr:uid="{00000000-0005-0000-0000-000063040000}"/>
    <cellStyle name="Comma 5 2 2 4" xfId="847" xr:uid="{00000000-0005-0000-0000-000064040000}"/>
    <cellStyle name="Comma 5 2 2 4 2" xfId="848" xr:uid="{00000000-0005-0000-0000-000065040000}"/>
    <cellStyle name="Comma 5 2 2 4 2 2" xfId="3168" xr:uid="{00000000-0005-0000-0000-000066040000}"/>
    <cellStyle name="Comma 5 2 2 4 3" xfId="3167" xr:uid="{00000000-0005-0000-0000-000067040000}"/>
    <cellStyle name="Comma 5 2 2 5" xfId="849" xr:uid="{00000000-0005-0000-0000-000068040000}"/>
    <cellStyle name="Comma 5 2 2 5 2" xfId="850" xr:uid="{00000000-0005-0000-0000-000069040000}"/>
    <cellStyle name="Comma 5 2 2 5 2 2" xfId="3170" xr:uid="{00000000-0005-0000-0000-00006A040000}"/>
    <cellStyle name="Comma 5 2 2 5 3" xfId="3169" xr:uid="{00000000-0005-0000-0000-00006B040000}"/>
    <cellStyle name="Comma 5 2 2 6" xfId="851" xr:uid="{00000000-0005-0000-0000-00006C040000}"/>
    <cellStyle name="Comma 5 2 2 6 2" xfId="3171" xr:uid="{00000000-0005-0000-0000-00006D040000}"/>
    <cellStyle name="Comma 5 2 2 7" xfId="842" xr:uid="{00000000-0005-0000-0000-00006E040000}"/>
    <cellStyle name="Comma 5 2 2 7 2" xfId="3162" xr:uid="{00000000-0005-0000-0000-00006F040000}"/>
    <cellStyle name="Comma 5 2 2 8" xfId="2629" xr:uid="{00000000-0005-0000-0000-000070040000}"/>
    <cellStyle name="Comma 5 2 3" xfId="852" xr:uid="{00000000-0005-0000-0000-000071040000}"/>
    <cellStyle name="Comma 5 2 3 2" xfId="853" xr:uid="{00000000-0005-0000-0000-000072040000}"/>
    <cellStyle name="Comma 5 2 3 2 2" xfId="3173" xr:uid="{00000000-0005-0000-0000-000073040000}"/>
    <cellStyle name="Comma 5 2 3 3" xfId="3172" xr:uid="{00000000-0005-0000-0000-000074040000}"/>
    <cellStyle name="Comma 5 2 4" xfId="854" xr:uid="{00000000-0005-0000-0000-000075040000}"/>
    <cellStyle name="Comma 5 2 4 2" xfId="855" xr:uid="{00000000-0005-0000-0000-000076040000}"/>
    <cellStyle name="Comma 5 2 4 2 2" xfId="3175" xr:uid="{00000000-0005-0000-0000-000077040000}"/>
    <cellStyle name="Comma 5 2 4 3" xfId="3174" xr:uid="{00000000-0005-0000-0000-000078040000}"/>
    <cellStyle name="Comma 5 2 5" xfId="856" xr:uid="{00000000-0005-0000-0000-000079040000}"/>
    <cellStyle name="Comma 5 2 5 2" xfId="857" xr:uid="{00000000-0005-0000-0000-00007A040000}"/>
    <cellStyle name="Comma 5 2 5 2 2" xfId="3177" xr:uid="{00000000-0005-0000-0000-00007B040000}"/>
    <cellStyle name="Comma 5 2 5 3" xfId="3176" xr:uid="{00000000-0005-0000-0000-00007C040000}"/>
    <cellStyle name="Comma 5 2 6" xfId="858" xr:uid="{00000000-0005-0000-0000-00007D040000}"/>
    <cellStyle name="Comma 5 2 6 2" xfId="859" xr:uid="{00000000-0005-0000-0000-00007E040000}"/>
    <cellStyle name="Comma 5 2 6 2 2" xfId="3179" xr:uid="{00000000-0005-0000-0000-00007F040000}"/>
    <cellStyle name="Comma 5 2 6 3" xfId="3178" xr:uid="{00000000-0005-0000-0000-000080040000}"/>
    <cellStyle name="Comma 5 2 7" xfId="860" xr:uid="{00000000-0005-0000-0000-000081040000}"/>
    <cellStyle name="Comma 5 2 7 2" xfId="3180" xr:uid="{00000000-0005-0000-0000-000082040000}"/>
    <cellStyle name="Comma 5 2 8" xfId="841" xr:uid="{00000000-0005-0000-0000-000083040000}"/>
    <cellStyle name="Comma 5 2 8 2" xfId="3161" xr:uid="{00000000-0005-0000-0000-000084040000}"/>
    <cellStyle name="Comma 5 2 9" xfId="2472" xr:uid="{00000000-0005-0000-0000-000085040000}"/>
    <cellStyle name="Comma 5 3" xfId="214" xr:uid="{00000000-0005-0000-0000-000086040000}"/>
    <cellStyle name="Comma 5 3 2" xfId="385" xr:uid="{00000000-0005-0000-0000-000087040000}"/>
    <cellStyle name="Comma 5 3 2 2" xfId="861" xr:uid="{00000000-0005-0000-0000-000088040000}"/>
    <cellStyle name="Comma 5 3 2 2 2" xfId="862" xr:uid="{00000000-0005-0000-0000-000089040000}"/>
    <cellStyle name="Comma 5 3 2 2 2 2" xfId="863" xr:uid="{00000000-0005-0000-0000-00008A040000}"/>
    <cellStyle name="Comma 5 3 2 2 2 2 2" xfId="3183" xr:uid="{00000000-0005-0000-0000-00008B040000}"/>
    <cellStyle name="Comma 5 3 2 2 2 3" xfId="3182" xr:uid="{00000000-0005-0000-0000-00008C040000}"/>
    <cellStyle name="Comma 5 3 2 2 3" xfId="864" xr:uid="{00000000-0005-0000-0000-00008D040000}"/>
    <cellStyle name="Comma 5 3 2 2 3 2" xfId="865" xr:uid="{00000000-0005-0000-0000-00008E040000}"/>
    <cellStyle name="Comma 5 3 2 2 3 2 2" xfId="3185" xr:uid="{00000000-0005-0000-0000-00008F040000}"/>
    <cellStyle name="Comma 5 3 2 2 3 3" xfId="3184" xr:uid="{00000000-0005-0000-0000-000090040000}"/>
    <cellStyle name="Comma 5 3 2 2 4" xfId="866" xr:uid="{00000000-0005-0000-0000-000091040000}"/>
    <cellStyle name="Comma 5 3 2 2 4 2" xfId="867" xr:uid="{00000000-0005-0000-0000-000092040000}"/>
    <cellStyle name="Comma 5 3 2 2 4 2 2" xfId="3187" xr:uid="{00000000-0005-0000-0000-000093040000}"/>
    <cellStyle name="Comma 5 3 2 2 4 3" xfId="3186" xr:uid="{00000000-0005-0000-0000-000094040000}"/>
    <cellStyle name="Comma 5 3 2 2 5" xfId="868" xr:uid="{00000000-0005-0000-0000-000095040000}"/>
    <cellStyle name="Comma 5 3 2 2 5 2" xfId="869" xr:uid="{00000000-0005-0000-0000-000096040000}"/>
    <cellStyle name="Comma 5 3 2 2 5 2 2" xfId="3189" xr:uid="{00000000-0005-0000-0000-000097040000}"/>
    <cellStyle name="Comma 5 3 2 2 5 3" xfId="3188" xr:uid="{00000000-0005-0000-0000-000098040000}"/>
    <cellStyle name="Comma 5 3 2 2 6" xfId="870" xr:uid="{00000000-0005-0000-0000-000099040000}"/>
    <cellStyle name="Comma 5 3 2 2 6 2" xfId="3190" xr:uid="{00000000-0005-0000-0000-00009A040000}"/>
    <cellStyle name="Comma 5 3 2 2 7" xfId="3181" xr:uid="{00000000-0005-0000-0000-00009B040000}"/>
    <cellStyle name="Comma 5 3 2 3" xfId="871" xr:uid="{00000000-0005-0000-0000-00009C040000}"/>
    <cellStyle name="Comma 5 3 2 3 2" xfId="872" xr:uid="{00000000-0005-0000-0000-00009D040000}"/>
    <cellStyle name="Comma 5 3 2 3 2 2" xfId="3192" xr:uid="{00000000-0005-0000-0000-00009E040000}"/>
    <cellStyle name="Comma 5 3 2 3 3" xfId="3191" xr:uid="{00000000-0005-0000-0000-00009F040000}"/>
    <cellStyle name="Comma 5 3 2 4" xfId="873" xr:uid="{00000000-0005-0000-0000-0000A0040000}"/>
    <cellStyle name="Comma 5 3 2 4 2" xfId="874" xr:uid="{00000000-0005-0000-0000-0000A1040000}"/>
    <cellStyle name="Comma 5 3 2 4 2 2" xfId="3194" xr:uid="{00000000-0005-0000-0000-0000A2040000}"/>
    <cellStyle name="Comma 5 3 2 4 3" xfId="3193" xr:uid="{00000000-0005-0000-0000-0000A3040000}"/>
    <cellStyle name="Comma 5 3 2 5" xfId="875" xr:uid="{00000000-0005-0000-0000-0000A4040000}"/>
    <cellStyle name="Comma 5 3 2 5 2" xfId="876" xr:uid="{00000000-0005-0000-0000-0000A5040000}"/>
    <cellStyle name="Comma 5 3 2 5 2 2" xfId="3196" xr:uid="{00000000-0005-0000-0000-0000A6040000}"/>
    <cellStyle name="Comma 5 3 2 5 3" xfId="3195" xr:uid="{00000000-0005-0000-0000-0000A7040000}"/>
    <cellStyle name="Comma 5 3 2 6" xfId="877" xr:uid="{00000000-0005-0000-0000-0000A8040000}"/>
    <cellStyle name="Comma 5 3 2 6 2" xfId="878" xr:uid="{00000000-0005-0000-0000-0000A9040000}"/>
    <cellStyle name="Comma 5 3 2 6 2 2" xfId="3198" xr:uid="{00000000-0005-0000-0000-0000AA040000}"/>
    <cellStyle name="Comma 5 3 2 6 3" xfId="3197" xr:uid="{00000000-0005-0000-0000-0000AB040000}"/>
    <cellStyle name="Comma 5 3 2 7" xfId="879" xr:uid="{00000000-0005-0000-0000-0000AC040000}"/>
    <cellStyle name="Comma 5 3 2 7 2" xfId="3199" xr:uid="{00000000-0005-0000-0000-0000AD040000}"/>
    <cellStyle name="Comma 5 3 2 8" xfId="2713" xr:uid="{00000000-0005-0000-0000-0000AE040000}"/>
    <cellStyle name="Comma 5 3 3" xfId="880" xr:uid="{00000000-0005-0000-0000-0000AF040000}"/>
    <cellStyle name="Comma 5 3 3 2" xfId="881" xr:uid="{00000000-0005-0000-0000-0000B0040000}"/>
    <cellStyle name="Comma 5 3 3 2 2" xfId="882" xr:uid="{00000000-0005-0000-0000-0000B1040000}"/>
    <cellStyle name="Comma 5 3 3 2 2 2" xfId="3202" xr:uid="{00000000-0005-0000-0000-0000B2040000}"/>
    <cellStyle name="Comma 5 3 3 2 3" xfId="3201" xr:uid="{00000000-0005-0000-0000-0000B3040000}"/>
    <cellStyle name="Comma 5 3 3 3" xfId="883" xr:uid="{00000000-0005-0000-0000-0000B4040000}"/>
    <cellStyle name="Comma 5 3 3 3 2" xfId="884" xr:uid="{00000000-0005-0000-0000-0000B5040000}"/>
    <cellStyle name="Comma 5 3 3 3 2 2" xfId="3204" xr:uid="{00000000-0005-0000-0000-0000B6040000}"/>
    <cellStyle name="Comma 5 3 3 3 3" xfId="3203" xr:uid="{00000000-0005-0000-0000-0000B7040000}"/>
    <cellStyle name="Comma 5 3 3 4" xfId="885" xr:uid="{00000000-0005-0000-0000-0000B8040000}"/>
    <cellStyle name="Comma 5 3 3 4 2" xfId="886" xr:uid="{00000000-0005-0000-0000-0000B9040000}"/>
    <cellStyle name="Comma 5 3 3 4 2 2" xfId="3206" xr:uid="{00000000-0005-0000-0000-0000BA040000}"/>
    <cellStyle name="Comma 5 3 3 4 3" xfId="3205" xr:uid="{00000000-0005-0000-0000-0000BB040000}"/>
    <cellStyle name="Comma 5 3 3 5" xfId="887" xr:uid="{00000000-0005-0000-0000-0000BC040000}"/>
    <cellStyle name="Comma 5 3 3 5 2" xfId="888" xr:uid="{00000000-0005-0000-0000-0000BD040000}"/>
    <cellStyle name="Comma 5 3 3 5 2 2" xfId="3208" xr:uid="{00000000-0005-0000-0000-0000BE040000}"/>
    <cellStyle name="Comma 5 3 3 5 3" xfId="3207" xr:uid="{00000000-0005-0000-0000-0000BF040000}"/>
    <cellStyle name="Comma 5 3 3 6" xfId="889" xr:uid="{00000000-0005-0000-0000-0000C0040000}"/>
    <cellStyle name="Comma 5 3 3 6 2" xfId="3209" xr:uid="{00000000-0005-0000-0000-0000C1040000}"/>
    <cellStyle name="Comma 5 3 3 7" xfId="3200" xr:uid="{00000000-0005-0000-0000-0000C2040000}"/>
    <cellStyle name="Comma 5 3 4" xfId="890" xr:uid="{00000000-0005-0000-0000-0000C3040000}"/>
    <cellStyle name="Comma 5 3 4 2" xfId="891" xr:uid="{00000000-0005-0000-0000-0000C4040000}"/>
    <cellStyle name="Comma 5 3 4 2 2" xfId="3211" xr:uid="{00000000-0005-0000-0000-0000C5040000}"/>
    <cellStyle name="Comma 5 3 4 3" xfId="3210" xr:uid="{00000000-0005-0000-0000-0000C6040000}"/>
    <cellStyle name="Comma 5 3 5" xfId="892" xr:uid="{00000000-0005-0000-0000-0000C7040000}"/>
    <cellStyle name="Comma 5 3 5 2" xfId="893" xr:uid="{00000000-0005-0000-0000-0000C8040000}"/>
    <cellStyle name="Comma 5 3 5 2 2" xfId="3213" xr:uid="{00000000-0005-0000-0000-0000C9040000}"/>
    <cellStyle name="Comma 5 3 5 3" xfId="3212" xr:uid="{00000000-0005-0000-0000-0000CA040000}"/>
    <cellStyle name="Comma 5 3 6" xfId="894" xr:uid="{00000000-0005-0000-0000-0000CB040000}"/>
    <cellStyle name="Comma 5 3 6 2" xfId="895" xr:uid="{00000000-0005-0000-0000-0000CC040000}"/>
    <cellStyle name="Comma 5 3 6 2 2" xfId="3215" xr:uid="{00000000-0005-0000-0000-0000CD040000}"/>
    <cellStyle name="Comma 5 3 6 3" xfId="3214" xr:uid="{00000000-0005-0000-0000-0000CE040000}"/>
    <cellStyle name="Comma 5 3 7" xfId="896" xr:uid="{00000000-0005-0000-0000-0000CF040000}"/>
    <cellStyle name="Comma 5 3 7 2" xfId="897" xr:uid="{00000000-0005-0000-0000-0000D0040000}"/>
    <cellStyle name="Comma 5 3 7 2 2" xfId="3217" xr:uid="{00000000-0005-0000-0000-0000D1040000}"/>
    <cellStyle name="Comma 5 3 7 3" xfId="3216" xr:uid="{00000000-0005-0000-0000-0000D2040000}"/>
    <cellStyle name="Comma 5 3 8" xfId="898" xr:uid="{00000000-0005-0000-0000-0000D3040000}"/>
    <cellStyle name="Comma 5 3 8 2" xfId="3218" xr:uid="{00000000-0005-0000-0000-0000D4040000}"/>
    <cellStyle name="Comma 5 3 9" xfId="2554" xr:uid="{00000000-0005-0000-0000-0000D5040000}"/>
    <cellStyle name="Comma 5 4" xfId="420" xr:uid="{00000000-0005-0000-0000-0000D6040000}"/>
    <cellStyle name="Comma 5 4 2" xfId="900" xr:uid="{00000000-0005-0000-0000-0000D7040000}"/>
    <cellStyle name="Comma 5 4 2 2" xfId="901" xr:uid="{00000000-0005-0000-0000-0000D8040000}"/>
    <cellStyle name="Comma 5 4 2 2 2" xfId="3221" xr:uid="{00000000-0005-0000-0000-0000D9040000}"/>
    <cellStyle name="Comma 5 4 2 3" xfId="3220" xr:uid="{00000000-0005-0000-0000-0000DA040000}"/>
    <cellStyle name="Comma 5 4 3" xfId="902" xr:uid="{00000000-0005-0000-0000-0000DB040000}"/>
    <cellStyle name="Comma 5 4 3 2" xfId="903" xr:uid="{00000000-0005-0000-0000-0000DC040000}"/>
    <cellStyle name="Comma 5 4 3 2 2" xfId="3223" xr:uid="{00000000-0005-0000-0000-0000DD040000}"/>
    <cellStyle name="Comma 5 4 3 3" xfId="3222" xr:uid="{00000000-0005-0000-0000-0000DE040000}"/>
    <cellStyle name="Comma 5 4 4" xfId="904" xr:uid="{00000000-0005-0000-0000-0000DF040000}"/>
    <cellStyle name="Comma 5 4 4 2" xfId="905" xr:uid="{00000000-0005-0000-0000-0000E0040000}"/>
    <cellStyle name="Comma 5 4 4 2 2" xfId="3225" xr:uid="{00000000-0005-0000-0000-0000E1040000}"/>
    <cellStyle name="Comma 5 4 4 3" xfId="3224" xr:uid="{00000000-0005-0000-0000-0000E2040000}"/>
    <cellStyle name="Comma 5 4 5" xfId="906" xr:uid="{00000000-0005-0000-0000-0000E3040000}"/>
    <cellStyle name="Comma 5 4 5 2" xfId="907" xr:uid="{00000000-0005-0000-0000-0000E4040000}"/>
    <cellStyle name="Comma 5 4 5 2 2" xfId="3227" xr:uid="{00000000-0005-0000-0000-0000E5040000}"/>
    <cellStyle name="Comma 5 4 5 3" xfId="3226" xr:uid="{00000000-0005-0000-0000-0000E6040000}"/>
    <cellStyle name="Comma 5 4 6" xfId="908" xr:uid="{00000000-0005-0000-0000-0000E7040000}"/>
    <cellStyle name="Comma 5 4 6 2" xfId="3228" xr:uid="{00000000-0005-0000-0000-0000E8040000}"/>
    <cellStyle name="Comma 5 4 7" xfId="909" xr:uid="{00000000-0005-0000-0000-0000E9040000}"/>
    <cellStyle name="Comma 5 4 7 2" xfId="3229" xr:uid="{00000000-0005-0000-0000-0000EA040000}"/>
    <cellStyle name="Comma 5 4 8" xfId="899" xr:uid="{00000000-0005-0000-0000-0000EB040000}"/>
    <cellStyle name="Comma 5 4 8 2" xfId="3219" xr:uid="{00000000-0005-0000-0000-0000EC040000}"/>
    <cellStyle name="Comma 5 4 9" xfId="2744" xr:uid="{00000000-0005-0000-0000-0000ED040000}"/>
    <cellStyle name="Comma 5 5" xfId="910" xr:uid="{00000000-0005-0000-0000-0000EE040000}"/>
    <cellStyle name="Comma 5 5 2" xfId="911" xr:uid="{00000000-0005-0000-0000-0000EF040000}"/>
    <cellStyle name="Comma 5 5 2 2" xfId="3231" xr:uid="{00000000-0005-0000-0000-0000F0040000}"/>
    <cellStyle name="Comma 5 5 3" xfId="3230" xr:uid="{00000000-0005-0000-0000-0000F1040000}"/>
    <cellStyle name="Comma 5 6" xfId="912" xr:uid="{00000000-0005-0000-0000-0000F2040000}"/>
    <cellStyle name="Comma 5 6 2" xfId="913" xr:uid="{00000000-0005-0000-0000-0000F3040000}"/>
    <cellStyle name="Comma 5 6 2 2" xfId="3233" xr:uid="{00000000-0005-0000-0000-0000F4040000}"/>
    <cellStyle name="Comma 5 6 3" xfId="3232" xr:uid="{00000000-0005-0000-0000-0000F5040000}"/>
    <cellStyle name="Comma 5 7" xfId="914" xr:uid="{00000000-0005-0000-0000-0000F6040000}"/>
    <cellStyle name="Comma 5 7 2" xfId="915" xr:uid="{00000000-0005-0000-0000-0000F7040000}"/>
    <cellStyle name="Comma 5 7 2 2" xfId="3235" xr:uid="{00000000-0005-0000-0000-0000F8040000}"/>
    <cellStyle name="Comma 5 7 3" xfId="3234" xr:uid="{00000000-0005-0000-0000-0000F9040000}"/>
    <cellStyle name="Comma 5 8" xfId="916" xr:uid="{00000000-0005-0000-0000-0000FA040000}"/>
    <cellStyle name="Comma 5 8 2" xfId="917" xr:uid="{00000000-0005-0000-0000-0000FB040000}"/>
    <cellStyle name="Comma 5 8 2 2" xfId="3237" xr:uid="{00000000-0005-0000-0000-0000FC040000}"/>
    <cellStyle name="Comma 5 8 3" xfId="3236" xr:uid="{00000000-0005-0000-0000-0000FD040000}"/>
    <cellStyle name="Comma 5 9" xfId="918" xr:uid="{00000000-0005-0000-0000-0000FE040000}"/>
    <cellStyle name="Comma 5 9 2" xfId="3238" xr:uid="{00000000-0005-0000-0000-0000FF040000}"/>
    <cellStyle name="Comma 6" xfId="97" xr:uid="{00000000-0005-0000-0000-000000050000}"/>
    <cellStyle name="Comma 6 10" xfId="920" xr:uid="{00000000-0005-0000-0000-000001050000}"/>
    <cellStyle name="Comma 6 10 2" xfId="3240" xr:uid="{00000000-0005-0000-0000-000002050000}"/>
    <cellStyle name="Comma 6 11" xfId="921" xr:uid="{00000000-0005-0000-0000-000003050000}"/>
    <cellStyle name="Comma 6 11 2" xfId="3241" xr:uid="{00000000-0005-0000-0000-000004050000}"/>
    <cellStyle name="Comma 6 12" xfId="919" xr:uid="{00000000-0005-0000-0000-000005050000}"/>
    <cellStyle name="Comma 6 12 2" xfId="3239" xr:uid="{00000000-0005-0000-0000-000006050000}"/>
    <cellStyle name="Comma 6 13" xfId="2449" xr:uid="{00000000-0005-0000-0000-000007050000}"/>
    <cellStyle name="Comma 6 2" xfId="166" xr:uid="{00000000-0005-0000-0000-000008050000}"/>
    <cellStyle name="Comma 6 2 10" xfId="922" xr:uid="{00000000-0005-0000-0000-000009050000}"/>
    <cellStyle name="Comma 6 2 10 2" xfId="3242" xr:uid="{00000000-0005-0000-0000-00000A050000}"/>
    <cellStyle name="Comma 6 2 11" xfId="2510" xr:uid="{00000000-0005-0000-0000-00000B050000}"/>
    <cellStyle name="Comma 6 2 2" xfId="339" xr:uid="{00000000-0005-0000-0000-00000C050000}"/>
    <cellStyle name="Comma 6 2 2 10" xfId="2667" xr:uid="{00000000-0005-0000-0000-00000D050000}"/>
    <cellStyle name="Comma 6 2 2 2" xfId="924" xr:uid="{00000000-0005-0000-0000-00000E050000}"/>
    <cellStyle name="Comma 6 2 2 2 2" xfId="925" xr:uid="{00000000-0005-0000-0000-00000F050000}"/>
    <cellStyle name="Comma 6 2 2 2 2 2" xfId="926" xr:uid="{00000000-0005-0000-0000-000010050000}"/>
    <cellStyle name="Comma 6 2 2 2 2 2 2" xfId="3246" xr:uid="{00000000-0005-0000-0000-000011050000}"/>
    <cellStyle name="Comma 6 2 2 2 2 3" xfId="3245" xr:uid="{00000000-0005-0000-0000-000012050000}"/>
    <cellStyle name="Comma 6 2 2 2 3" xfId="927" xr:uid="{00000000-0005-0000-0000-000013050000}"/>
    <cellStyle name="Comma 6 2 2 2 3 2" xfId="928" xr:uid="{00000000-0005-0000-0000-000014050000}"/>
    <cellStyle name="Comma 6 2 2 2 3 2 2" xfId="3248" xr:uid="{00000000-0005-0000-0000-000015050000}"/>
    <cellStyle name="Comma 6 2 2 2 3 3" xfId="3247" xr:uid="{00000000-0005-0000-0000-000016050000}"/>
    <cellStyle name="Comma 6 2 2 2 4" xfId="929" xr:uid="{00000000-0005-0000-0000-000017050000}"/>
    <cellStyle name="Comma 6 2 2 2 4 2" xfId="930" xr:uid="{00000000-0005-0000-0000-000018050000}"/>
    <cellStyle name="Comma 6 2 2 2 4 2 2" xfId="3250" xr:uid="{00000000-0005-0000-0000-000019050000}"/>
    <cellStyle name="Comma 6 2 2 2 4 3" xfId="3249" xr:uid="{00000000-0005-0000-0000-00001A050000}"/>
    <cellStyle name="Comma 6 2 2 2 5" xfId="931" xr:uid="{00000000-0005-0000-0000-00001B050000}"/>
    <cellStyle name="Comma 6 2 2 2 5 2" xfId="3251" xr:uid="{00000000-0005-0000-0000-00001C050000}"/>
    <cellStyle name="Comma 6 2 2 2 6" xfId="932" xr:uid="{00000000-0005-0000-0000-00001D050000}"/>
    <cellStyle name="Comma 6 2 2 2 6 2" xfId="3252" xr:uid="{00000000-0005-0000-0000-00001E050000}"/>
    <cellStyle name="Comma 6 2 2 2 7" xfId="3244" xr:uid="{00000000-0005-0000-0000-00001F050000}"/>
    <cellStyle name="Comma 6 2 2 3" xfId="933" xr:uid="{00000000-0005-0000-0000-000020050000}"/>
    <cellStyle name="Comma 6 2 2 3 2" xfId="934" xr:uid="{00000000-0005-0000-0000-000021050000}"/>
    <cellStyle name="Comma 6 2 2 3 2 2" xfId="3254" xr:uid="{00000000-0005-0000-0000-000022050000}"/>
    <cellStyle name="Comma 6 2 2 3 3" xfId="3253" xr:uid="{00000000-0005-0000-0000-000023050000}"/>
    <cellStyle name="Comma 6 2 2 4" xfId="935" xr:uid="{00000000-0005-0000-0000-000024050000}"/>
    <cellStyle name="Comma 6 2 2 4 2" xfId="936" xr:uid="{00000000-0005-0000-0000-000025050000}"/>
    <cellStyle name="Comma 6 2 2 4 2 2" xfId="3256" xr:uid="{00000000-0005-0000-0000-000026050000}"/>
    <cellStyle name="Comma 6 2 2 4 3" xfId="3255" xr:uid="{00000000-0005-0000-0000-000027050000}"/>
    <cellStyle name="Comma 6 2 2 5" xfId="937" xr:uid="{00000000-0005-0000-0000-000028050000}"/>
    <cellStyle name="Comma 6 2 2 5 2" xfId="938" xr:uid="{00000000-0005-0000-0000-000029050000}"/>
    <cellStyle name="Comma 6 2 2 5 2 2" xfId="3258" xr:uid="{00000000-0005-0000-0000-00002A050000}"/>
    <cellStyle name="Comma 6 2 2 5 3" xfId="3257" xr:uid="{00000000-0005-0000-0000-00002B050000}"/>
    <cellStyle name="Comma 6 2 2 6" xfId="939" xr:uid="{00000000-0005-0000-0000-00002C050000}"/>
    <cellStyle name="Comma 6 2 2 6 2" xfId="940" xr:uid="{00000000-0005-0000-0000-00002D050000}"/>
    <cellStyle name="Comma 6 2 2 6 2 2" xfId="3260" xr:uid="{00000000-0005-0000-0000-00002E050000}"/>
    <cellStyle name="Comma 6 2 2 6 3" xfId="3259" xr:uid="{00000000-0005-0000-0000-00002F050000}"/>
    <cellStyle name="Comma 6 2 2 7" xfId="941" xr:uid="{00000000-0005-0000-0000-000030050000}"/>
    <cellStyle name="Comma 6 2 2 7 2" xfId="3261" xr:uid="{00000000-0005-0000-0000-000031050000}"/>
    <cellStyle name="Comma 6 2 2 8" xfId="942" xr:uid="{00000000-0005-0000-0000-000032050000}"/>
    <cellStyle name="Comma 6 2 2 8 2" xfId="3262" xr:uid="{00000000-0005-0000-0000-000033050000}"/>
    <cellStyle name="Comma 6 2 2 9" xfId="923" xr:uid="{00000000-0005-0000-0000-000034050000}"/>
    <cellStyle name="Comma 6 2 2 9 2" xfId="3243" xr:uid="{00000000-0005-0000-0000-000035050000}"/>
    <cellStyle name="Comma 6 2 3" xfId="943" xr:uid="{00000000-0005-0000-0000-000036050000}"/>
    <cellStyle name="Comma 6 2 3 2" xfId="944" xr:uid="{00000000-0005-0000-0000-000037050000}"/>
    <cellStyle name="Comma 6 2 3 2 2" xfId="945" xr:uid="{00000000-0005-0000-0000-000038050000}"/>
    <cellStyle name="Comma 6 2 3 2 2 2" xfId="3265" xr:uid="{00000000-0005-0000-0000-000039050000}"/>
    <cellStyle name="Comma 6 2 3 2 3" xfId="3264" xr:uid="{00000000-0005-0000-0000-00003A050000}"/>
    <cellStyle name="Comma 6 2 3 3" xfId="946" xr:uid="{00000000-0005-0000-0000-00003B050000}"/>
    <cellStyle name="Comma 6 2 3 3 2" xfId="947" xr:uid="{00000000-0005-0000-0000-00003C050000}"/>
    <cellStyle name="Comma 6 2 3 3 2 2" xfId="3267" xr:uid="{00000000-0005-0000-0000-00003D050000}"/>
    <cellStyle name="Comma 6 2 3 3 3" xfId="3266" xr:uid="{00000000-0005-0000-0000-00003E050000}"/>
    <cellStyle name="Comma 6 2 3 4" xfId="948" xr:uid="{00000000-0005-0000-0000-00003F050000}"/>
    <cellStyle name="Comma 6 2 3 4 2" xfId="949" xr:uid="{00000000-0005-0000-0000-000040050000}"/>
    <cellStyle name="Comma 6 2 3 4 2 2" xfId="3269" xr:uid="{00000000-0005-0000-0000-000041050000}"/>
    <cellStyle name="Comma 6 2 3 4 3" xfId="3268" xr:uid="{00000000-0005-0000-0000-000042050000}"/>
    <cellStyle name="Comma 6 2 3 5" xfId="950" xr:uid="{00000000-0005-0000-0000-000043050000}"/>
    <cellStyle name="Comma 6 2 3 5 2" xfId="3270" xr:uid="{00000000-0005-0000-0000-000044050000}"/>
    <cellStyle name="Comma 6 2 3 6" xfId="951" xr:uid="{00000000-0005-0000-0000-000045050000}"/>
    <cellStyle name="Comma 6 2 3 6 2" xfId="3271" xr:uid="{00000000-0005-0000-0000-000046050000}"/>
    <cellStyle name="Comma 6 2 3 7" xfId="3263" xr:uid="{00000000-0005-0000-0000-000047050000}"/>
    <cellStyle name="Comma 6 2 4" xfId="952" xr:uid="{00000000-0005-0000-0000-000048050000}"/>
    <cellStyle name="Comma 6 2 4 2" xfId="953" xr:uid="{00000000-0005-0000-0000-000049050000}"/>
    <cellStyle name="Comma 6 2 4 2 2" xfId="3273" xr:uid="{00000000-0005-0000-0000-00004A050000}"/>
    <cellStyle name="Comma 6 2 4 3" xfId="3272" xr:uid="{00000000-0005-0000-0000-00004B050000}"/>
    <cellStyle name="Comma 6 2 5" xfId="954" xr:uid="{00000000-0005-0000-0000-00004C050000}"/>
    <cellStyle name="Comma 6 2 5 2" xfId="955" xr:uid="{00000000-0005-0000-0000-00004D050000}"/>
    <cellStyle name="Comma 6 2 5 2 2" xfId="3275" xr:uid="{00000000-0005-0000-0000-00004E050000}"/>
    <cellStyle name="Comma 6 2 5 3" xfId="3274" xr:uid="{00000000-0005-0000-0000-00004F050000}"/>
    <cellStyle name="Comma 6 2 6" xfId="956" xr:uid="{00000000-0005-0000-0000-000050050000}"/>
    <cellStyle name="Comma 6 2 6 2" xfId="957" xr:uid="{00000000-0005-0000-0000-000051050000}"/>
    <cellStyle name="Comma 6 2 6 2 2" xfId="3277" xr:uid="{00000000-0005-0000-0000-000052050000}"/>
    <cellStyle name="Comma 6 2 6 3" xfId="3276" xr:uid="{00000000-0005-0000-0000-000053050000}"/>
    <cellStyle name="Comma 6 2 7" xfId="958" xr:uid="{00000000-0005-0000-0000-000054050000}"/>
    <cellStyle name="Comma 6 2 7 2" xfId="959" xr:uid="{00000000-0005-0000-0000-000055050000}"/>
    <cellStyle name="Comma 6 2 7 2 2" xfId="3279" xr:uid="{00000000-0005-0000-0000-000056050000}"/>
    <cellStyle name="Comma 6 2 7 3" xfId="3278" xr:uid="{00000000-0005-0000-0000-000057050000}"/>
    <cellStyle name="Comma 6 2 8" xfId="960" xr:uid="{00000000-0005-0000-0000-000058050000}"/>
    <cellStyle name="Comma 6 2 8 2" xfId="3280" xr:uid="{00000000-0005-0000-0000-000059050000}"/>
    <cellStyle name="Comma 6 2 9" xfId="961" xr:uid="{00000000-0005-0000-0000-00005A050000}"/>
    <cellStyle name="Comma 6 2 9 2" xfId="3281" xr:uid="{00000000-0005-0000-0000-00005B050000}"/>
    <cellStyle name="Comma 6 3" xfId="272" xr:uid="{00000000-0005-0000-0000-00005C050000}"/>
    <cellStyle name="Comma 6 3 10" xfId="962" xr:uid="{00000000-0005-0000-0000-00005D050000}"/>
    <cellStyle name="Comma 6 3 10 2" xfId="3282" xr:uid="{00000000-0005-0000-0000-00005E050000}"/>
    <cellStyle name="Comma 6 3 11" xfId="2606" xr:uid="{00000000-0005-0000-0000-00005F050000}"/>
    <cellStyle name="Comma 6 3 2" xfId="963" xr:uid="{00000000-0005-0000-0000-000060050000}"/>
    <cellStyle name="Comma 6 3 2 2" xfId="964" xr:uid="{00000000-0005-0000-0000-000061050000}"/>
    <cellStyle name="Comma 6 3 2 2 2" xfId="965" xr:uid="{00000000-0005-0000-0000-000062050000}"/>
    <cellStyle name="Comma 6 3 2 2 2 2" xfId="966" xr:uid="{00000000-0005-0000-0000-000063050000}"/>
    <cellStyle name="Comma 6 3 2 2 2 2 2" xfId="3286" xr:uid="{00000000-0005-0000-0000-000064050000}"/>
    <cellStyle name="Comma 6 3 2 2 2 3" xfId="3285" xr:uid="{00000000-0005-0000-0000-000065050000}"/>
    <cellStyle name="Comma 6 3 2 2 3" xfId="967" xr:uid="{00000000-0005-0000-0000-000066050000}"/>
    <cellStyle name="Comma 6 3 2 2 3 2" xfId="968" xr:uid="{00000000-0005-0000-0000-000067050000}"/>
    <cellStyle name="Comma 6 3 2 2 3 2 2" xfId="3288" xr:uid="{00000000-0005-0000-0000-000068050000}"/>
    <cellStyle name="Comma 6 3 2 2 3 3" xfId="3287" xr:uid="{00000000-0005-0000-0000-000069050000}"/>
    <cellStyle name="Comma 6 3 2 2 4" xfId="969" xr:uid="{00000000-0005-0000-0000-00006A050000}"/>
    <cellStyle name="Comma 6 3 2 2 4 2" xfId="970" xr:uid="{00000000-0005-0000-0000-00006B050000}"/>
    <cellStyle name="Comma 6 3 2 2 4 2 2" xfId="3290" xr:uid="{00000000-0005-0000-0000-00006C050000}"/>
    <cellStyle name="Comma 6 3 2 2 4 3" xfId="3289" xr:uid="{00000000-0005-0000-0000-00006D050000}"/>
    <cellStyle name="Comma 6 3 2 2 5" xfId="971" xr:uid="{00000000-0005-0000-0000-00006E050000}"/>
    <cellStyle name="Comma 6 3 2 2 5 2" xfId="3291" xr:uid="{00000000-0005-0000-0000-00006F050000}"/>
    <cellStyle name="Comma 6 3 2 2 6" xfId="972" xr:uid="{00000000-0005-0000-0000-000070050000}"/>
    <cellStyle name="Comma 6 3 2 2 6 2" xfId="3292" xr:uid="{00000000-0005-0000-0000-000071050000}"/>
    <cellStyle name="Comma 6 3 2 2 7" xfId="3284" xr:uid="{00000000-0005-0000-0000-000072050000}"/>
    <cellStyle name="Comma 6 3 2 3" xfId="973" xr:uid="{00000000-0005-0000-0000-000073050000}"/>
    <cellStyle name="Comma 6 3 2 3 2" xfId="974" xr:uid="{00000000-0005-0000-0000-000074050000}"/>
    <cellStyle name="Comma 6 3 2 3 2 2" xfId="3294" xr:uid="{00000000-0005-0000-0000-000075050000}"/>
    <cellStyle name="Comma 6 3 2 3 3" xfId="3293" xr:uid="{00000000-0005-0000-0000-000076050000}"/>
    <cellStyle name="Comma 6 3 2 4" xfId="975" xr:uid="{00000000-0005-0000-0000-000077050000}"/>
    <cellStyle name="Comma 6 3 2 4 2" xfId="976" xr:uid="{00000000-0005-0000-0000-000078050000}"/>
    <cellStyle name="Comma 6 3 2 4 2 2" xfId="3296" xr:uid="{00000000-0005-0000-0000-000079050000}"/>
    <cellStyle name="Comma 6 3 2 4 3" xfId="3295" xr:uid="{00000000-0005-0000-0000-00007A050000}"/>
    <cellStyle name="Comma 6 3 2 5" xfId="977" xr:uid="{00000000-0005-0000-0000-00007B050000}"/>
    <cellStyle name="Comma 6 3 2 5 2" xfId="978" xr:uid="{00000000-0005-0000-0000-00007C050000}"/>
    <cellStyle name="Comma 6 3 2 5 2 2" xfId="3298" xr:uid="{00000000-0005-0000-0000-00007D050000}"/>
    <cellStyle name="Comma 6 3 2 5 3" xfId="3297" xr:uid="{00000000-0005-0000-0000-00007E050000}"/>
    <cellStyle name="Comma 6 3 2 6" xfId="979" xr:uid="{00000000-0005-0000-0000-00007F050000}"/>
    <cellStyle name="Comma 6 3 2 6 2" xfId="980" xr:uid="{00000000-0005-0000-0000-000080050000}"/>
    <cellStyle name="Comma 6 3 2 6 2 2" xfId="3300" xr:uid="{00000000-0005-0000-0000-000081050000}"/>
    <cellStyle name="Comma 6 3 2 6 3" xfId="3299" xr:uid="{00000000-0005-0000-0000-000082050000}"/>
    <cellStyle name="Comma 6 3 2 7" xfId="981" xr:uid="{00000000-0005-0000-0000-000083050000}"/>
    <cellStyle name="Comma 6 3 2 7 2" xfId="3301" xr:uid="{00000000-0005-0000-0000-000084050000}"/>
    <cellStyle name="Comma 6 3 2 8" xfId="982" xr:uid="{00000000-0005-0000-0000-000085050000}"/>
    <cellStyle name="Comma 6 3 2 8 2" xfId="3302" xr:uid="{00000000-0005-0000-0000-000086050000}"/>
    <cellStyle name="Comma 6 3 2 9" xfId="3283" xr:uid="{00000000-0005-0000-0000-000087050000}"/>
    <cellStyle name="Comma 6 3 3" xfId="983" xr:uid="{00000000-0005-0000-0000-000088050000}"/>
    <cellStyle name="Comma 6 3 3 2" xfId="984" xr:uid="{00000000-0005-0000-0000-000089050000}"/>
    <cellStyle name="Comma 6 3 3 2 2" xfId="985" xr:uid="{00000000-0005-0000-0000-00008A050000}"/>
    <cellStyle name="Comma 6 3 3 2 2 2" xfId="3305" xr:uid="{00000000-0005-0000-0000-00008B050000}"/>
    <cellStyle name="Comma 6 3 3 2 3" xfId="3304" xr:uid="{00000000-0005-0000-0000-00008C050000}"/>
    <cellStyle name="Comma 6 3 3 3" xfId="986" xr:uid="{00000000-0005-0000-0000-00008D050000}"/>
    <cellStyle name="Comma 6 3 3 3 2" xfId="987" xr:uid="{00000000-0005-0000-0000-00008E050000}"/>
    <cellStyle name="Comma 6 3 3 3 2 2" xfId="3307" xr:uid="{00000000-0005-0000-0000-00008F050000}"/>
    <cellStyle name="Comma 6 3 3 3 3" xfId="3306" xr:uid="{00000000-0005-0000-0000-000090050000}"/>
    <cellStyle name="Comma 6 3 3 4" xfId="988" xr:uid="{00000000-0005-0000-0000-000091050000}"/>
    <cellStyle name="Comma 6 3 3 4 2" xfId="989" xr:uid="{00000000-0005-0000-0000-000092050000}"/>
    <cellStyle name="Comma 6 3 3 4 2 2" xfId="3309" xr:uid="{00000000-0005-0000-0000-000093050000}"/>
    <cellStyle name="Comma 6 3 3 4 3" xfId="3308" xr:uid="{00000000-0005-0000-0000-000094050000}"/>
    <cellStyle name="Comma 6 3 3 5" xfId="990" xr:uid="{00000000-0005-0000-0000-000095050000}"/>
    <cellStyle name="Comma 6 3 3 5 2" xfId="3310" xr:uid="{00000000-0005-0000-0000-000096050000}"/>
    <cellStyle name="Comma 6 3 3 6" xfId="991" xr:uid="{00000000-0005-0000-0000-000097050000}"/>
    <cellStyle name="Comma 6 3 3 6 2" xfId="3311" xr:uid="{00000000-0005-0000-0000-000098050000}"/>
    <cellStyle name="Comma 6 3 3 7" xfId="3303" xr:uid="{00000000-0005-0000-0000-000099050000}"/>
    <cellStyle name="Comma 6 3 4" xfId="992" xr:uid="{00000000-0005-0000-0000-00009A050000}"/>
    <cellStyle name="Comma 6 3 4 2" xfId="993" xr:uid="{00000000-0005-0000-0000-00009B050000}"/>
    <cellStyle name="Comma 6 3 4 2 2" xfId="3313" xr:uid="{00000000-0005-0000-0000-00009C050000}"/>
    <cellStyle name="Comma 6 3 4 3" xfId="3312" xr:uid="{00000000-0005-0000-0000-00009D050000}"/>
    <cellStyle name="Comma 6 3 5" xfId="994" xr:uid="{00000000-0005-0000-0000-00009E050000}"/>
    <cellStyle name="Comma 6 3 5 2" xfId="995" xr:uid="{00000000-0005-0000-0000-00009F050000}"/>
    <cellStyle name="Comma 6 3 5 2 2" xfId="3315" xr:uid="{00000000-0005-0000-0000-0000A0050000}"/>
    <cellStyle name="Comma 6 3 5 3" xfId="3314" xr:uid="{00000000-0005-0000-0000-0000A1050000}"/>
    <cellStyle name="Comma 6 3 6" xfId="996" xr:uid="{00000000-0005-0000-0000-0000A2050000}"/>
    <cellStyle name="Comma 6 3 6 2" xfId="997" xr:uid="{00000000-0005-0000-0000-0000A3050000}"/>
    <cellStyle name="Comma 6 3 6 2 2" xfId="3317" xr:uid="{00000000-0005-0000-0000-0000A4050000}"/>
    <cellStyle name="Comma 6 3 6 3" xfId="3316" xr:uid="{00000000-0005-0000-0000-0000A5050000}"/>
    <cellStyle name="Comma 6 3 7" xfId="998" xr:uid="{00000000-0005-0000-0000-0000A6050000}"/>
    <cellStyle name="Comma 6 3 7 2" xfId="999" xr:uid="{00000000-0005-0000-0000-0000A7050000}"/>
    <cellStyle name="Comma 6 3 7 2 2" xfId="3319" xr:uid="{00000000-0005-0000-0000-0000A8050000}"/>
    <cellStyle name="Comma 6 3 7 3" xfId="3318" xr:uid="{00000000-0005-0000-0000-0000A9050000}"/>
    <cellStyle name="Comma 6 3 8" xfId="1000" xr:uid="{00000000-0005-0000-0000-0000AA050000}"/>
    <cellStyle name="Comma 6 3 8 2" xfId="3320" xr:uid="{00000000-0005-0000-0000-0000AB050000}"/>
    <cellStyle name="Comma 6 3 9" xfId="1001" xr:uid="{00000000-0005-0000-0000-0000AC050000}"/>
    <cellStyle name="Comma 6 3 9 2" xfId="3321" xr:uid="{00000000-0005-0000-0000-0000AD050000}"/>
    <cellStyle name="Comma 6 4" xfId="1002" xr:uid="{00000000-0005-0000-0000-0000AE050000}"/>
    <cellStyle name="Comma 6 4 2" xfId="1003" xr:uid="{00000000-0005-0000-0000-0000AF050000}"/>
    <cellStyle name="Comma 6 4 2 2" xfId="1004" xr:uid="{00000000-0005-0000-0000-0000B0050000}"/>
    <cellStyle name="Comma 6 4 2 2 2" xfId="1005" xr:uid="{00000000-0005-0000-0000-0000B1050000}"/>
    <cellStyle name="Comma 6 4 2 2 2 2" xfId="3325" xr:uid="{00000000-0005-0000-0000-0000B2050000}"/>
    <cellStyle name="Comma 6 4 2 2 3" xfId="3324" xr:uid="{00000000-0005-0000-0000-0000B3050000}"/>
    <cellStyle name="Comma 6 4 2 3" xfId="1006" xr:uid="{00000000-0005-0000-0000-0000B4050000}"/>
    <cellStyle name="Comma 6 4 2 3 2" xfId="1007" xr:uid="{00000000-0005-0000-0000-0000B5050000}"/>
    <cellStyle name="Comma 6 4 2 3 2 2" xfId="3327" xr:uid="{00000000-0005-0000-0000-0000B6050000}"/>
    <cellStyle name="Comma 6 4 2 3 3" xfId="3326" xr:uid="{00000000-0005-0000-0000-0000B7050000}"/>
    <cellStyle name="Comma 6 4 2 4" xfId="1008" xr:uid="{00000000-0005-0000-0000-0000B8050000}"/>
    <cellStyle name="Comma 6 4 2 4 2" xfId="1009" xr:uid="{00000000-0005-0000-0000-0000B9050000}"/>
    <cellStyle name="Comma 6 4 2 4 2 2" xfId="3329" xr:uid="{00000000-0005-0000-0000-0000BA050000}"/>
    <cellStyle name="Comma 6 4 2 4 3" xfId="3328" xr:uid="{00000000-0005-0000-0000-0000BB050000}"/>
    <cellStyle name="Comma 6 4 2 5" xfId="1010" xr:uid="{00000000-0005-0000-0000-0000BC050000}"/>
    <cellStyle name="Comma 6 4 2 5 2" xfId="3330" xr:uid="{00000000-0005-0000-0000-0000BD050000}"/>
    <cellStyle name="Comma 6 4 2 6" xfId="1011" xr:uid="{00000000-0005-0000-0000-0000BE050000}"/>
    <cellStyle name="Comma 6 4 2 6 2" xfId="3331" xr:uid="{00000000-0005-0000-0000-0000BF050000}"/>
    <cellStyle name="Comma 6 4 2 7" xfId="3323" xr:uid="{00000000-0005-0000-0000-0000C0050000}"/>
    <cellStyle name="Comma 6 4 3" xfId="1012" xr:uid="{00000000-0005-0000-0000-0000C1050000}"/>
    <cellStyle name="Comma 6 4 3 2" xfId="1013" xr:uid="{00000000-0005-0000-0000-0000C2050000}"/>
    <cellStyle name="Comma 6 4 3 2 2" xfId="3333" xr:uid="{00000000-0005-0000-0000-0000C3050000}"/>
    <cellStyle name="Comma 6 4 3 3" xfId="3332" xr:uid="{00000000-0005-0000-0000-0000C4050000}"/>
    <cellStyle name="Comma 6 4 4" xfId="1014" xr:uid="{00000000-0005-0000-0000-0000C5050000}"/>
    <cellStyle name="Comma 6 4 4 2" xfId="1015" xr:uid="{00000000-0005-0000-0000-0000C6050000}"/>
    <cellStyle name="Comma 6 4 4 2 2" xfId="3335" xr:uid="{00000000-0005-0000-0000-0000C7050000}"/>
    <cellStyle name="Comma 6 4 4 3" xfId="3334" xr:uid="{00000000-0005-0000-0000-0000C8050000}"/>
    <cellStyle name="Comma 6 4 5" xfId="1016" xr:uid="{00000000-0005-0000-0000-0000C9050000}"/>
    <cellStyle name="Comma 6 4 5 2" xfId="1017" xr:uid="{00000000-0005-0000-0000-0000CA050000}"/>
    <cellStyle name="Comma 6 4 5 2 2" xfId="3337" xr:uid="{00000000-0005-0000-0000-0000CB050000}"/>
    <cellStyle name="Comma 6 4 5 3" xfId="3336" xr:uid="{00000000-0005-0000-0000-0000CC050000}"/>
    <cellStyle name="Comma 6 4 6" xfId="1018" xr:uid="{00000000-0005-0000-0000-0000CD050000}"/>
    <cellStyle name="Comma 6 4 6 2" xfId="1019" xr:uid="{00000000-0005-0000-0000-0000CE050000}"/>
    <cellStyle name="Comma 6 4 6 2 2" xfId="3339" xr:uid="{00000000-0005-0000-0000-0000CF050000}"/>
    <cellStyle name="Comma 6 4 6 3" xfId="3338" xr:uid="{00000000-0005-0000-0000-0000D0050000}"/>
    <cellStyle name="Comma 6 4 7" xfId="1020" xr:uid="{00000000-0005-0000-0000-0000D1050000}"/>
    <cellStyle name="Comma 6 4 7 2" xfId="3340" xr:uid="{00000000-0005-0000-0000-0000D2050000}"/>
    <cellStyle name="Comma 6 4 8" xfId="1021" xr:uid="{00000000-0005-0000-0000-0000D3050000}"/>
    <cellStyle name="Comma 6 4 8 2" xfId="3341" xr:uid="{00000000-0005-0000-0000-0000D4050000}"/>
    <cellStyle name="Comma 6 4 9" xfId="3322" xr:uid="{00000000-0005-0000-0000-0000D5050000}"/>
    <cellStyle name="Comma 6 5" xfId="1022" xr:uid="{00000000-0005-0000-0000-0000D6050000}"/>
    <cellStyle name="Comma 6 5 2" xfId="1023" xr:uid="{00000000-0005-0000-0000-0000D7050000}"/>
    <cellStyle name="Comma 6 5 2 2" xfId="1024" xr:uid="{00000000-0005-0000-0000-0000D8050000}"/>
    <cellStyle name="Comma 6 5 2 2 2" xfId="3344" xr:uid="{00000000-0005-0000-0000-0000D9050000}"/>
    <cellStyle name="Comma 6 5 2 3" xfId="3343" xr:uid="{00000000-0005-0000-0000-0000DA050000}"/>
    <cellStyle name="Comma 6 5 3" xfId="1025" xr:uid="{00000000-0005-0000-0000-0000DB050000}"/>
    <cellStyle name="Comma 6 5 3 2" xfId="1026" xr:uid="{00000000-0005-0000-0000-0000DC050000}"/>
    <cellStyle name="Comma 6 5 3 2 2" xfId="3346" xr:uid="{00000000-0005-0000-0000-0000DD050000}"/>
    <cellStyle name="Comma 6 5 3 3" xfId="3345" xr:uid="{00000000-0005-0000-0000-0000DE050000}"/>
    <cellStyle name="Comma 6 5 4" xfId="1027" xr:uid="{00000000-0005-0000-0000-0000DF050000}"/>
    <cellStyle name="Comma 6 5 4 2" xfId="1028" xr:uid="{00000000-0005-0000-0000-0000E0050000}"/>
    <cellStyle name="Comma 6 5 4 2 2" xfId="3348" xr:uid="{00000000-0005-0000-0000-0000E1050000}"/>
    <cellStyle name="Comma 6 5 4 3" xfId="3347" xr:uid="{00000000-0005-0000-0000-0000E2050000}"/>
    <cellStyle name="Comma 6 5 5" xfId="1029" xr:uid="{00000000-0005-0000-0000-0000E3050000}"/>
    <cellStyle name="Comma 6 5 5 2" xfId="3349" xr:uid="{00000000-0005-0000-0000-0000E4050000}"/>
    <cellStyle name="Comma 6 5 6" xfId="1030" xr:uid="{00000000-0005-0000-0000-0000E5050000}"/>
    <cellStyle name="Comma 6 5 6 2" xfId="3350" xr:uid="{00000000-0005-0000-0000-0000E6050000}"/>
    <cellStyle name="Comma 6 5 7" xfId="3342" xr:uid="{00000000-0005-0000-0000-0000E7050000}"/>
    <cellStyle name="Comma 6 6" xfId="1031" xr:uid="{00000000-0005-0000-0000-0000E8050000}"/>
    <cellStyle name="Comma 6 6 2" xfId="1032" xr:uid="{00000000-0005-0000-0000-0000E9050000}"/>
    <cellStyle name="Comma 6 6 2 2" xfId="3352" xr:uid="{00000000-0005-0000-0000-0000EA050000}"/>
    <cellStyle name="Comma 6 6 3" xfId="3351" xr:uid="{00000000-0005-0000-0000-0000EB050000}"/>
    <cellStyle name="Comma 6 7" xfId="1033" xr:uid="{00000000-0005-0000-0000-0000EC050000}"/>
    <cellStyle name="Comma 6 7 2" xfId="1034" xr:uid="{00000000-0005-0000-0000-0000ED050000}"/>
    <cellStyle name="Comma 6 7 2 2" xfId="3354" xr:uid="{00000000-0005-0000-0000-0000EE050000}"/>
    <cellStyle name="Comma 6 7 3" xfId="3353" xr:uid="{00000000-0005-0000-0000-0000EF050000}"/>
    <cellStyle name="Comma 6 8" xfId="1035" xr:uid="{00000000-0005-0000-0000-0000F0050000}"/>
    <cellStyle name="Comma 6 8 2" xfId="1036" xr:uid="{00000000-0005-0000-0000-0000F1050000}"/>
    <cellStyle name="Comma 6 8 2 2" xfId="3356" xr:uid="{00000000-0005-0000-0000-0000F2050000}"/>
    <cellStyle name="Comma 6 8 3" xfId="3355" xr:uid="{00000000-0005-0000-0000-0000F3050000}"/>
    <cellStyle name="Comma 6 9" xfId="1037" xr:uid="{00000000-0005-0000-0000-0000F4050000}"/>
    <cellStyle name="Comma 6 9 2" xfId="1038" xr:uid="{00000000-0005-0000-0000-0000F5050000}"/>
    <cellStyle name="Comma 6 9 2 2" xfId="3358" xr:uid="{00000000-0005-0000-0000-0000F6050000}"/>
    <cellStyle name="Comma 6 9 3" xfId="3357" xr:uid="{00000000-0005-0000-0000-0000F7050000}"/>
    <cellStyle name="Comma 7" xfId="103" xr:uid="{00000000-0005-0000-0000-0000F8050000}"/>
    <cellStyle name="Comma 7 10" xfId="1039" xr:uid="{00000000-0005-0000-0000-0000F9050000}"/>
    <cellStyle name="Comma 7 10 2" xfId="3359" xr:uid="{00000000-0005-0000-0000-0000FA050000}"/>
    <cellStyle name="Comma 7 11" xfId="2455" xr:uid="{00000000-0005-0000-0000-0000FB050000}"/>
    <cellStyle name="Comma 7 2" xfId="278" xr:uid="{00000000-0005-0000-0000-0000FC050000}"/>
    <cellStyle name="Comma 7 2 2" xfId="1041" xr:uid="{00000000-0005-0000-0000-0000FD050000}"/>
    <cellStyle name="Comma 7 2 2 2" xfId="1042" xr:uid="{00000000-0005-0000-0000-0000FE050000}"/>
    <cellStyle name="Comma 7 2 2 2 2" xfId="1043" xr:uid="{00000000-0005-0000-0000-0000FF050000}"/>
    <cellStyle name="Comma 7 2 2 2 2 2" xfId="3363" xr:uid="{00000000-0005-0000-0000-000000060000}"/>
    <cellStyle name="Comma 7 2 2 2 3" xfId="3362" xr:uid="{00000000-0005-0000-0000-000001060000}"/>
    <cellStyle name="Comma 7 2 2 3" xfId="1044" xr:uid="{00000000-0005-0000-0000-000002060000}"/>
    <cellStyle name="Comma 7 2 2 3 2" xfId="1045" xr:uid="{00000000-0005-0000-0000-000003060000}"/>
    <cellStyle name="Comma 7 2 2 3 2 2" xfId="3365" xr:uid="{00000000-0005-0000-0000-000004060000}"/>
    <cellStyle name="Comma 7 2 2 3 3" xfId="3364" xr:uid="{00000000-0005-0000-0000-000005060000}"/>
    <cellStyle name="Comma 7 2 2 4" xfId="1046" xr:uid="{00000000-0005-0000-0000-000006060000}"/>
    <cellStyle name="Comma 7 2 2 4 2" xfId="1047" xr:uid="{00000000-0005-0000-0000-000007060000}"/>
    <cellStyle name="Comma 7 2 2 4 2 2" xfId="3367" xr:uid="{00000000-0005-0000-0000-000008060000}"/>
    <cellStyle name="Comma 7 2 2 4 3" xfId="3366" xr:uid="{00000000-0005-0000-0000-000009060000}"/>
    <cellStyle name="Comma 7 2 2 5" xfId="1048" xr:uid="{00000000-0005-0000-0000-00000A060000}"/>
    <cellStyle name="Comma 7 2 2 5 2" xfId="1049" xr:uid="{00000000-0005-0000-0000-00000B060000}"/>
    <cellStyle name="Comma 7 2 2 5 2 2" xfId="3369" xr:uid="{00000000-0005-0000-0000-00000C060000}"/>
    <cellStyle name="Comma 7 2 2 5 3" xfId="3368" xr:uid="{00000000-0005-0000-0000-00000D060000}"/>
    <cellStyle name="Comma 7 2 2 6" xfId="1050" xr:uid="{00000000-0005-0000-0000-00000E060000}"/>
    <cellStyle name="Comma 7 2 2 6 2" xfId="3370" xr:uid="{00000000-0005-0000-0000-00000F060000}"/>
    <cellStyle name="Comma 7 2 2 7" xfId="3361" xr:uid="{00000000-0005-0000-0000-000010060000}"/>
    <cellStyle name="Comma 7 2 3" xfId="1051" xr:uid="{00000000-0005-0000-0000-000011060000}"/>
    <cellStyle name="Comma 7 2 3 2" xfId="1052" xr:uid="{00000000-0005-0000-0000-000012060000}"/>
    <cellStyle name="Comma 7 2 3 2 2" xfId="3372" xr:uid="{00000000-0005-0000-0000-000013060000}"/>
    <cellStyle name="Comma 7 2 3 3" xfId="3371" xr:uid="{00000000-0005-0000-0000-000014060000}"/>
    <cellStyle name="Comma 7 2 4" xfId="1053" xr:uid="{00000000-0005-0000-0000-000015060000}"/>
    <cellStyle name="Comma 7 2 4 2" xfId="1054" xr:uid="{00000000-0005-0000-0000-000016060000}"/>
    <cellStyle name="Comma 7 2 4 2 2" xfId="3374" xr:uid="{00000000-0005-0000-0000-000017060000}"/>
    <cellStyle name="Comma 7 2 4 3" xfId="3373" xr:uid="{00000000-0005-0000-0000-000018060000}"/>
    <cellStyle name="Comma 7 2 5" xfId="1055" xr:uid="{00000000-0005-0000-0000-000019060000}"/>
    <cellStyle name="Comma 7 2 5 2" xfId="1056" xr:uid="{00000000-0005-0000-0000-00001A060000}"/>
    <cellStyle name="Comma 7 2 5 2 2" xfId="3376" xr:uid="{00000000-0005-0000-0000-00001B060000}"/>
    <cellStyle name="Comma 7 2 5 3" xfId="3375" xr:uid="{00000000-0005-0000-0000-00001C060000}"/>
    <cellStyle name="Comma 7 2 6" xfId="1057" xr:uid="{00000000-0005-0000-0000-00001D060000}"/>
    <cellStyle name="Comma 7 2 6 2" xfId="1058" xr:uid="{00000000-0005-0000-0000-00001E060000}"/>
    <cellStyle name="Comma 7 2 6 2 2" xfId="3378" xr:uid="{00000000-0005-0000-0000-00001F060000}"/>
    <cellStyle name="Comma 7 2 6 3" xfId="3377" xr:uid="{00000000-0005-0000-0000-000020060000}"/>
    <cellStyle name="Comma 7 2 7" xfId="1059" xr:uid="{00000000-0005-0000-0000-000021060000}"/>
    <cellStyle name="Comma 7 2 7 2" xfId="3379" xr:uid="{00000000-0005-0000-0000-000022060000}"/>
    <cellStyle name="Comma 7 2 8" xfId="1040" xr:uid="{00000000-0005-0000-0000-000023060000}"/>
    <cellStyle name="Comma 7 2 8 2" xfId="3360" xr:uid="{00000000-0005-0000-0000-000024060000}"/>
    <cellStyle name="Comma 7 2 9" xfId="2612" xr:uid="{00000000-0005-0000-0000-000025060000}"/>
    <cellStyle name="Comma 7 3" xfId="1060" xr:uid="{00000000-0005-0000-0000-000026060000}"/>
    <cellStyle name="Comma 7 3 2" xfId="1061" xr:uid="{00000000-0005-0000-0000-000027060000}"/>
    <cellStyle name="Comma 7 3 2 2" xfId="1062" xr:uid="{00000000-0005-0000-0000-000028060000}"/>
    <cellStyle name="Comma 7 3 2 2 2" xfId="3382" xr:uid="{00000000-0005-0000-0000-000029060000}"/>
    <cellStyle name="Comma 7 3 2 3" xfId="3381" xr:uid="{00000000-0005-0000-0000-00002A060000}"/>
    <cellStyle name="Comma 7 3 3" xfId="1063" xr:uid="{00000000-0005-0000-0000-00002B060000}"/>
    <cellStyle name="Comma 7 3 3 2" xfId="1064" xr:uid="{00000000-0005-0000-0000-00002C060000}"/>
    <cellStyle name="Comma 7 3 3 2 2" xfId="3384" xr:uid="{00000000-0005-0000-0000-00002D060000}"/>
    <cellStyle name="Comma 7 3 3 3" xfId="3383" xr:uid="{00000000-0005-0000-0000-00002E060000}"/>
    <cellStyle name="Comma 7 3 4" xfId="1065" xr:uid="{00000000-0005-0000-0000-00002F060000}"/>
    <cellStyle name="Comma 7 3 4 2" xfId="1066" xr:uid="{00000000-0005-0000-0000-000030060000}"/>
    <cellStyle name="Comma 7 3 4 2 2" xfId="3386" xr:uid="{00000000-0005-0000-0000-000031060000}"/>
    <cellStyle name="Comma 7 3 4 3" xfId="3385" xr:uid="{00000000-0005-0000-0000-000032060000}"/>
    <cellStyle name="Comma 7 3 5" xfId="1067" xr:uid="{00000000-0005-0000-0000-000033060000}"/>
    <cellStyle name="Comma 7 3 5 2" xfId="1068" xr:uid="{00000000-0005-0000-0000-000034060000}"/>
    <cellStyle name="Comma 7 3 5 2 2" xfId="3388" xr:uid="{00000000-0005-0000-0000-000035060000}"/>
    <cellStyle name="Comma 7 3 5 3" xfId="3387" xr:uid="{00000000-0005-0000-0000-000036060000}"/>
    <cellStyle name="Comma 7 3 6" xfId="1069" xr:uid="{00000000-0005-0000-0000-000037060000}"/>
    <cellStyle name="Comma 7 3 6 2" xfId="3389" xr:uid="{00000000-0005-0000-0000-000038060000}"/>
    <cellStyle name="Comma 7 3 7" xfId="3380" xr:uid="{00000000-0005-0000-0000-000039060000}"/>
    <cellStyle name="Comma 7 4" xfId="1070" xr:uid="{00000000-0005-0000-0000-00003A060000}"/>
    <cellStyle name="Comma 7 4 2" xfId="1071" xr:uid="{00000000-0005-0000-0000-00003B060000}"/>
    <cellStyle name="Comma 7 4 2 2" xfId="3391" xr:uid="{00000000-0005-0000-0000-00003C060000}"/>
    <cellStyle name="Comma 7 4 3" xfId="3390" xr:uid="{00000000-0005-0000-0000-00003D060000}"/>
    <cellStyle name="Comma 7 5" xfId="1072" xr:uid="{00000000-0005-0000-0000-00003E060000}"/>
    <cellStyle name="Comma 7 5 2" xfId="1073" xr:uid="{00000000-0005-0000-0000-00003F060000}"/>
    <cellStyle name="Comma 7 5 2 2" xfId="3393" xr:uid="{00000000-0005-0000-0000-000040060000}"/>
    <cellStyle name="Comma 7 5 3" xfId="3392" xr:uid="{00000000-0005-0000-0000-000041060000}"/>
    <cellStyle name="Comma 7 6" xfId="1074" xr:uid="{00000000-0005-0000-0000-000042060000}"/>
    <cellStyle name="Comma 7 6 2" xfId="1075" xr:uid="{00000000-0005-0000-0000-000043060000}"/>
    <cellStyle name="Comma 7 6 2 2" xfId="3395" xr:uid="{00000000-0005-0000-0000-000044060000}"/>
    <cellStyle name="Comma 7 6 3" xfId="3394" xr:uid="{00000000-0005-0000-0000-000045060000}"/>
    <cellStyle name="Comma 7 7" xfId="1076" xr:uid="{00000000-0005-0000-0000-000046060000}"/>
    <cellStyle name="Comma 7 7 2" xfId="1077" xr:uid="{00000000-0005-0000-0000-000047060000}"/>
    <cellStyle name="Comma 7 7 2 2" xfId="3397" xr:uid="{00000000-0005-0000-0000-000048060000}"/>
    <cellStyle name="Comma 7 7 3" xfId="3396" xr:uid="{00000000-0005-0000-0000-000049060000}"/>
    <cellStyle name="Comma 7 8" xfId="1078" xr:uid="{00000000-0005-0000-0000-00004A060000}"/>
    <cellStyle name="Comma 7 8 2" xfId="3398" xr:uid="{00000000-0005-0000-0000-00004B060000}"/>
    <cellStyle name="Comma 7 9" xfId="1079" xr:uid="{00000000-0005-0000-0000-00004C060000}"/>
    <cellStyle name="Comma 7 9 2" xfId="3399" xr:uid="{00000000-0005-0000-0000-00004D060000}"/>
    <cellStyle name="Comma 8" xfId="167" xr:uid="{00000000-0005-0000-0000-00004E060000}"/>
    <cellStyle name="Comma 8 10" xfId="1081" xr:uid="{00000000-0005-0000-0000-00004F060000}"/>
    <cellStyle name="Comma 8 10 2" xfId="3401" xr:uid="{00000000-0005-0000-0000-000050060000}"/>
    <cellStyle name="Comma 8 11" xfId="1082" xr:uid="{00000000-0005-0000-0000-000051060000}"/>
    <cellStyle name="Comma 8 11 2" xfId="3402" xr:uid="{00000000-0005-0000-0000-000052060000}"/>
    <cellStyle name="Comma 8 12" xfId="1080" xr:uid="{00000000-0005-0000-0000-000053060000}"/>
    <cellStyle name="Comma 8 12 2" xfId="3400" xr:uid="{00000000-0005-0000-0000-000054060000}"/>
    <cellStyle name="Comma 8 13" xfId="2511" xr:uid="{00000000-0005-0000-0000-000055060000}"/>
    <cellStyle name="Comma 8 2" xfId="340" xr:uid="{00000000-0005-0000-0000-000056060000}"/>
    <cellStyle name="Comma 8 2 2" xfId="1083" xr:uid="{00000000-0005-0000-0000-000057060000}"/>
    <cellStyle name="Comma 8 2 2 2" xfId="1084" xr:uid="{00000000-0005-0000-0000-000058060000}"/>
    <cellStyle name="Comma 8 2 2 2 2" xfId="1085" xr:uid="{00000000-0005-0000-0000-000059060000}"/>
    <cellStyle name="Comma 8 2 2 2 2 2" xfId="1086" xr:uid="{00000000-0005-0000-0000-00005A060000}"/>
    <cellStyle name="Comma 8 2 2 2 2 2 2" xfId="3406" xr:uid="{00000000-0005-0000-0000-00005B060000}"/>
    <cellStyle name="Comma 8 2 2 2 2 3" xfId="3405" xr:uid="{00000000-0005-0000-0000-00005C060000}"/>
    <cellStyle name="Comma 8 2 2 2 3" xfId="1087" xr:uid="{00000000-0005-0000-0000-00005D060000}"/>
    <cellStyle name="Comma 8 2 2 2 3 2" xfId="1088" xr:uid="{00000000-0005-0000-0000-00005E060000}"/>
    <cellStyle name="Comma 8 2 2 2 3 2 2" xfId="3408" xr:uid="{00000000-0005-0000-0000-00005F060000}"/>
    <cellStyle name="Comma 8 2 2 2 3 3" xfId="3407" xr:uid="{00000000-0005-0000-0000-000060060000}"/>
    <cellStyle name="Comma 8 2 2 2 4" xfId="1089" xr:uid="{00000000-0005-0000-0000-000061060000}"/>
    <cellStyle name="Comma 8 2 2 2 4 2" xfId="1090" xr:uid="{00000000-0005-0000-0000-000062060000}"/>
    <cellStyle name="Comma 8 2 2 2 4 2 2" xfId="3410" xr:uid="{00000000-0005-0000-0000-000063060000}"/>
    <cellStyle name="Comma 8 2 2 2 4 3" xfId="3409" xr:uid="{00000000-0005-0000-0000-000064060000}"/>
    <cellStyle name="Comma 8 2 2 2 5" xfId="1091" xr:uid="{00000000-0005-0000-0000-000065060000}"/>
    <cellStyle name="Comma 8 2 2 2 5 2" xfId="1092" xr:uid="{00000000-0005-0000-0000-000066060000}"/>
    <cellStyle name="Comma 8 2 2 2 5 2 2" xfId="3412" xr:uid="{00000000-0005-0000-0000-000067060000}"/>
    <cellStyle name="Comma 8 2 2 2 5 3" xfId="3411" xr:uid="{00000000-0005-0000-0000-000068060000}"/>
    <cellStyle name="Comma 8 2 2 2 6" xfId="1093" xr:uid="{00000000-0005-0000-0000-000069060000}"/>
    <cellStyle name="Comma 8 2 2 2 6 2" xfId="3413" xr:uid="{00000000-0005-0000-0000-00006A060000}"/>
    <cellStyle name="Comma 8 2 2 2 7" xfId="3404" xr:uid="{00000000-0005-0000-0000-00006B060000}"/>
    <cellStyle name="Comma 8 2 2 3" xfId="1094" xr:uid="{00000000-0005-0000-0000-00006C060000}"/>
    <cellStyle name="Comma 8 2 2 3 2" xfId="1095" xr:uid="{00000000-0005-0000-0000-00006D060000}"/>
    <cellStyle name="Comma 8 2 2 3 2 2" xfId="3415" xr:uid="{00000000-0005-0000-0000-00006E060000}"/>
    <cellStyle name="Comma 8 2 2 3 3" xfId="3414" xr:uid="{00000000-0005-0000-0000-00006F060000}"/>
    <cellStyle name="Comma 8 2 2 4" xfId="1096" xr:uid="{00000000-0005-0000-0000-000070060000}"/>
    <cellStyle name="Comma 8 2 2 4 2" xfId="1097" xr:uid="{00000000-0005-0000-0000-000071060000}"/>
    <cellStyle name="Comma 8 2 2 4 2 2" xfId="3417" xr:uid="{00000000-0005-0000-0000-000072060000}"/>
    <cellStyle name="Comma 8 2 2 4 3" xfId="3416" xr:uid="{00000000-0005-0000-0000-000073060000}"/>
    <cellStyle name="Comma 8 2 2 5" xfId="1098" xr:uid="{00000000-0005-0000-0000-000074060000}"/>
    <cellStyle name="Comma 8 2 2 5 2" xfId="1099" xr:uid="{00000000-0005-0000-0000-000075060000}"/>
    <cellStyle name="Comma 8 2 2 5 2 2" xfId="3419" xr:uid="{00000000-0005-0000-0000-000076060000}"/>
    <cellStyle name="Comma 8 2 2 5 3" xfId="3418" xr:uid="{00000000-0005-0000-0000-000077060000}"/>
    <cellStyle name="Comma 8 2 2 6" xfId="1100" xr:uid="{00000000-0005-0000-0000-000078060000}"/>
    <cellStyle name="Comma 8 2 2 6 2" xfId="1101" xr:uid="{00000000-0005-0000-0000-000079060000}"/>
    <cellStyle name="Comma 8 2 2 6 2 2" xfId="3421" xr:uid="{00000000-0005-0000-0000-00007A060000}"/>
    <cellStyle name="Comma 8 2 2 6 3" xfId="3420" xr:uid="{00000000-0005-0000-0000-00007B060000}"/>
    <cellStyle name="Comma 8 2 2 7" xfId="1102" xr:uid="{00000000-0005-0000-0000-00007C060000}"/>
    <cellStyle name="Comma 8 2 2 7 2" xfId="3422" xr:uid="{00000000-0005-0000-0000-00007D060000}"/>
    <cellStyle name="Comma 8 2 2 8" xfId="3403" xr:uid="{00000000-0005-0000-0000-00007E060000}"/>
    <cellStyle name="Comma 8 2 3" xfId="1103" xr:uid="{00000000-0005-0000-0000-00007F060000}"/>
    <cellStyle name="Comma 8 2 3 2" xfId="1104" xr:uid="{00000000-0005-0000-0000-000080060000}"/>
    <cellStyle name="Comma 8 2 3 2 2" xfId="1105" xr:uid="{00000000-0005-0000-0000-000081060000}"/>
    <cellStyle name="Comma 8 2 3 2 2 2" xfId="3425" xr:uid="{00000000-0005-0000-0000-000082060000}"/>
    <cellStyle name="Comma 8 2 3 2 3" xfId="3424" xr:uid="{00000000-0005-0000-0000-000083060000}"/>
    <cellStyle name="Comma 8 2 3 3" xfId="1106" xr:uid="{00000000-0005-0000-0000-000084060000}"/>
    <cellStyle name="Comma 8 2 3 3 2" xfId="1107" xr:uid="{00000000-0005-0000-0000-000085060000}"/>
    <cellStyle name="Comma 8 2 3 3 2 2" xfId="3427" xr:uid="{00000000-0005-0000-0000-000086060000}"/>
    <cellStyle name="Comma 8 2 3 3 3" xfId="3426" xr:uid="{00000000-0005-0000-0000-000087060000}"/>
    <cellStyle name="Comma 8 2 3 4" xfId="1108" xr:uid="{00000000-0005-0000-0000-000088060000}"/>
    <cellStyle name="Comma 8 2 3 4 2" xfId="1109" xr:uid="{00000000-0005-0000-0000-000089060000}"/>
    <cellStyle name="Comma 8 2 3 4 2 2" xfId="3429" xr:uid="{00000000-0005-0000-0000-00008A060000}"/>
    <cellStyle name="Comma 8 2 3 4 3" xfId="3428" xr:uid="{00000000-0005-0000-0000-00008B060000}"/>
    <cellStyle name="Comma 8 2 3 5" xfId="1110" xr:uid="{00000000-0005-0000-0000-00008C060000}"/>
    <cellStyle name="Comma 8 2 3 5 2" xfId="1111" xr:uid="{00000000-0005-0000-0000-00008D060000}"/>
    <cellStyle name="Comma 8 2 3 5 2 2" xfId="3431" xr:uid="{00000000-0005-0000-0000-00008E060000}"/>
    <cellStyle name="Comma 8 2 3 5 3" xfId="3430" xr:uid="{00000000-0005-0000-0000-00008F060000}"/>
    <cellStyle name="Comma 8 2 3 6" xfId="1112" xr:uid="{00000000-0005-0000-0000-000090060000}"/>
    <cellStyle name="Comma 8 2 3 6 2" xfId="3432" xr:uid="{00000000-0005-0000-0000-000091060000}"/>
    <cellStyle name="Comma 8 2 3 7" xfId="3423" xr:uid="{00000000-0005-0000-0000-000092060000}"/>
    <cellStyle name="Comma 8 2 4" xfId="1113" xr:uid="{00000000-0005-0000-0000-000093060000}"/>
    <cellStyle name="Comma 8 2 4 2" xfId="1114" xr:uid="{00000000-0005-0000-0000-000094060000}"/>
    <cellStyle name="Comma 8 2 4 2 2" xfId="3434" xr:uid="{00000000-0005-0000-0000-000095060000}"/>
    <cellStyle name="Comma 8 2 4 3" xfId="3433" xr:uid="{00000000-0005-0000-0000-000096060000}"/>
    <cellStyle name="Comma 8 2 5" xfId="1115" xr:uid="{00000000-0005-0000-0000-000097060000}"/>
    <cellStyle name="Comma 8 2 5 2" xfId="1116" xr:uid="{00000000-0005-0000-0000-000098060000}"/>
    <cellStyle name="Comma 8 2 5 2 2" xfId="3436" xr:uid="{00000000-0005-0000-0000-000099060000}"/>
    <cellStyle name="Comma 8 2 5 3" xfId="3435" xr:uid="{00000000-0005-0000-0000-00009A060000}"/>
    <cellStyle name="Comma 8 2 6" xfId="1117" xr:uid="{00000000-0005-0000-0000-00009B060000}"/>
    <cellStyle name="Comma 8 2 6 2" xfId="1118" xr:uid="{00000000-0005-0000-0000-00009C060000}"/>
    <cellStyle name="Comma 8 2 6 2 2" xfId="3438" xr:uid="{00000000-0005-0000-0000-00009D060000}"/>
    <cellStyle name="Comma 8 2 6 3" xfId="3437" xr:uid="{00000000-0005-0000-0000-00009E060000}"/>
    <cellStyle name="Comma 8 2 7" xfId="1119" xr:uid="{00000000-0005-0000-0000-00009F060000}"/>
    <cellStyle name="Comma 8 2 7 2" xfId="1120" xr:uid="{00000000-0005-0000-0000-0000A0060000}"/>
    <cellStyle name="Comma 8 2 7 2 2" xfId="3440" xr:uid="{00000000-0005-0000-0000-0000A1060000}"/>
    <cellStyle name="Comma 8 2 7 3" xfId="3439" xr:uid="{00000000-0005-0000-0000-0000A2060000}"/>
    <cellStyle name="Comma 8 2 8" xfId="1121" xr:uid="{00000000-0005-0000-0000-0000A3060000}"/>
    <cellStyle name="Comma 8 2 8 2" xfId="3441" xr:uid="{00000000-0005-0000-0000-0000A4060000}"/>
    <cellStyle name="Comma 8 2 9" xfId="2668" xr:uid="{00000000-0005-0000-0000-0000A5060000}"/>
    <cellStyle name="Comma 8 3" xfId="1122" xr:uid="{00000000-0005-0000-0000-0000A6060000}"/>
    <cellStyle name="Comma 8 3 2" xfId="1123" xr:uid="{00000000-0005-0000-0000-0000A7060000}"/>
    <cellStyle name="Comma 8 3 2 2" xfId="1124" xr:uid="{00000000-0005-0000-0000-0000A8060000}"/>
    <cellStyle name="Comma 8 3 2 2 2" xfId="1125" xr:uid="{00000000-0005-0000-0000-0000A9060000}"/>
    <cellStyle name="Comma 8 3 2 2 2 2" xfId="3445" xr:uid="{00000000-0005-0000-0000-0000AA060000}"/>
    <cellStyle name="Comma 8 3 2 2 3" xfId="3444" xr:uid="{00000000-0005-0000-0000-0000AB060000}"/>
    <cellStyle name="Comma 8 3 2 3" xfId="1126" xr:uid="{00000000-0005-0000-0000-0000AC060000}"/>
    <cellStyle name="Comma 8 3 2 3 2" xfId="1127" xr:uid="{00000000-0005-0000-0000-0000AD060000}"/>
    <cellStyle name="Comma 8 3 2 3 2 2" xfId="3447" xr:uid="{00000000-0005-0000-0000-0000AE060000}"/>
    <cellStyle name="Comma 8 3 2 3 3" xfId="3446" xr:uid="{00000000-0005-0000-0000-0000AF060000}"/>
    <cellStyle name="Comma 8 3 2 4" xfId="1128" xr:uid="{00000000-0005-0000-0000-0000B0060000}"/>
    <cellStyle name="Comma 8 3 2 4 2" xfId="1129" xr:uid="{00000000-0005-0000-0000-0000B1060000}"/>
    <cellStyle name="Comma 8 3 2 4 2 2" xfId="3449" xr:uid="{00000000-0005-0000-0000-0000B2060000}"/>
    <cellStyle name="Comma 8 3 2 4 3" xfId="3448" xr:uid="{00000000-0005-0000-0000-0000B3060000}"/>
    <cellStyle name="Comma 8 3 2 5" xfId="1130" xr:uid="{00000000-0005-0000-0000-0000B4060000}"/>
    <cellStyle name="Comma 8 3 2 5 2" xfId="1131" xr:uid="{00000000-0005-0000-0000-0000B5060000}"/>
    <cellStyle name="Comma 8 3 2 5 2 2" xfId="3451" xr:uid="{00000000-0005-0000-0000-0000B6060000}"/>
    <cellStyle name="Comma 8 3 2 5 3" xfId="3450" xr:uid="{00000000-0005-0000-0000-0000B7060000}"/>
    <cellStyle name="Comma 8 3 2 6" xfId="1132" xr:uid="{00000000-0005-0000-0000-0000B8060000}"/>
    <cellStyle name="Comma 8 3 2 6 2" xfId="3452" xr:uid="{00000000-0005-0000-0000-0000B9060000}"/>
    <cellStyle name="Comma 8 3 2 7" xfId="3443" xr:uid="{00000000-0005-0000-0000-0000BA060000}"/>
    <cellStyle name="Comma 8 3 3" xfId="1133" xr:uid="{00000000-0005-0000-0000-0000BB060000}"/>
    <cellStyle name="Comma 8 3 3 2" xfId="1134" xr:uid="{00000000-0005-0000-0000-0000BC060000}"/>
    <cellStyle name="Comma 8 3 3 2 2" xfId="3454" xr:uid="{00000000-0005-0000-0000-0000BD060000}"/>
    <cellStyle name="Comma 8 3 3 3" xfId="3453" xr:uid="{00000000-0005-0000-0000-0000BE060000}"/>
    <cellStyle name="Comma 8 3 4" xfId="1135" xr:uid="{00000000-0005-0000-0000-0000BF060000}"/>
    <cellStyle name="Comma 8 3 4 2" xfId="1136" xr:uid="{00000000-0005-0000-0000-0000C0060000}"/>
    <cellStyle name="Comma 8 3 4 2 2" xfId="3456" xr:uid="{00000000-0005-0000-0000-0000C1060000}"/>
    <cellStyle name="Comma 8 3 4 3" xfId="3455" xr:uid="{00000000-0005-0000-0000-0000C2060000}"/>
    <cellStyle name="Comma 8 3 5" xfId="1137" xr:uid="{00000000-0005-0000-0000-0000C3060000}"/>
    <cellStyle name="Comma 8 3 5 2" xfId="1138" xr:uid="{00000000-0005-0000-0000-0000C4060000}"/>
    <cellStyle name="Comma 8 3 5 2 2" xfId="3458" xr:uid="{00000000-0005-0000-0000-0000C5060000}"/>
    <cellStyle name="Comma 8 3 5 3" xfId="3457" xr:uid="{00000000-0005-0000-0000-0000C6060000}"/>
    <cellStyle name="Comma 8 3 6" xfId="1139" xr:uid="{00000000-0005-0000-0000-0000C7060000}"/>
    <cellStyle name="Comma 8 3 6 2" xfId="1140" xr:uid="{00000000-0005-0000-0000-0000C8060000}"/>
    <cellStyle name="Comma 8 3 6 2 2" xfId="3460" xr:uid="{00000000-0005-0000-0000-0000C9060000}"/>
    <cellStyle name="Comma 8 3 6 3" xfId="3459" xr:uid="{00000000-0005-0000-0000-0000CA060000}"/>
    <cellStyle name="Comma 8 3 7" xfId="1141" xr:uid="{00000000-0005-0000-0000-0000CB060000}"/>
    <cellStyle name="Comma 8 3 7 2" xfId="3461" xr:uid="{00000000-0005-0000-0000-0000CC060000}"/>
    <cellStyle name="Comma 8 3 8" xfId="3442" xr:uid="{00000000-0005-0000-0000-0000CD060000}"/>
    <cellStyle name="Comma 8 4" xfId="1142" xr:uid="{00000000-0005-0000-0000-0000CE060000}"/>
    <cellStyle name="Comma 8 4 2" xfId="1143" xr:uid="{00000000-0005-0000-0000-0000CF060000}"/>
    <cellStyle name="Comma 8 4 2 2" xfId="1144" xr:uid="{00000000-0005-0000-0000-0000D0060000}"/>
    <cellStyle name="Comma 8 4 2 2 2" xfId="1145" xr:uid="{00000000-0005-0000-0000-0000D1060000}"/>
    <cellStyle name="Comma 8 4 2 2 2 2" xfId="3465" xr:uid="{00000000-0005-0000-0000-0000D2060000}"/>
    <cellStyle name="Comma 8 4 2 2 3" xfId="3464" xr:uid="{00000000-0005-0000-0000-0000D3060000}"/>
    <cellStyle name="Comma 8 4 2 3" xfId="1146" xr:uid="{00000000-0005-0000-0000-0000D4060000}"/>
    <cellStyle name="Comma 8 4 2 3 2" xfId="1147" xr:uid="{00000000-0005-0000-0000-0000D5060000}"/>
    <cellStyle name="Comma 8 4 2 3 2 2" xfId="3467" xr:uid="{00000000-0005-0000-0000-0000D6060000}"/>
    <cellStyle name="Comma 8 4 2 3 3" xfId="3466" xr:uid="{00000000-0005-0000-0000-0000D7060000}"/>
    <cellStyle name="Comma 8 4 2 4" xfId="1148" xr:uid="{00000000-0005-0000-0000-0000D8060000}"/>
    <cellStyle name="Comma 8 4 2 4 2" xfId="1149" xr:uid="{00000000-0005-0000-0000-0000D9060000}"/>
    <cellStyle name="Comma 8 4 2 4 2 2" xfId="3469" xr:uid="{00000000-0005-0000-0000-0000DA060000}"/>
    <cellStyle name="Comma 8 4 2 4 3" xfId="3468" xr:uid="{00000000-0005-0000-0000-0000DB060000}"/>
    <cellStyle name="Comma 8 4 2 5" xfId="1150" xr:uid="{00000000-0005-0000-0000-0000DC060000}"/>
    <cellStyle name="Comma 8 4 2 5 2" xfId="1151" xr:uid="{00000000-0005-0000-0000-0000DD060000}"/>
    <cellStyle name="Comma 8 4 2 5 2 2" xfId="3471" xr:uid="{00000000-0005-0000-0000-0000DE060000}"/>
    <cellStyle name="Comma 8 4 2 5 3" xfId="3470" xr:uid="{00000000-0005-0000-0000-0000DF060000}"/>
    <cellStyle name="Comma 8 4 2 6" xfId="1152" xr:uid="{00000000-0005-0000-0000-0000E0060000}"/>
    <cellStyle name="Comma 8 4 2 6 2" xfId="3472" xr:uid="{00000000-0005-0000-0000-0000E1060000}"/>
    <cellStyle name="Comma 8 4 2 7" xfId="3463" xr:uid="{00000000-0005-0000-0000-0000E2060000}"/>
    <cellStyle name="Comma 8 4 3" xfId="1153" xr:uid="{00000000-0005-0000-0000-0000E3060000}"/>
    <cellStyle name="Comma 8 4 3 2" xfId="1154" xr:uid="{00000000-0005-0000-0000-0000E4060000}"/>
    <cellStyle name="Comma 8 4 3 2 2" xfId="3474" xr:uid="{00000000-0005-0000-0000-0000E5060000}"/>
    <cellStyle name="Comma 8 4 3 3" xfId="3473" xr:uid="{00000000-0005-0000-0000-0000E6060000}"/>
    <cellStyle name="Comma 8 4 4" xfId="1155" xr:uid="{00000000-0005-0000-0000-0000E7060000}"/>
    <cellStyle name="Comma 8 4 4 2" xfId="1156" xr:uid="{00000000-0005-0000-0000-0000E8060000}"/>
    <cellStyle name="Comma 8 4 4 2 2" xfId="3476" xr:uid="{00000000-0005-0000-0000-0000E9060000}"/>
    <cellStyle name="Comma 8 4 4 3" xfId="3475" xr:uid="{00000000-0005-0000-0000-0000EA060000}"/>
    <cellStyle name="Comma 8 4 5" xfId="1157" xr:uid="{00000000-0005-0000-0000-0000EB060000}"/>
    <cellStyle name="Comma 8 4 5 2" xfId="1158" xr:uid="{00000000-0005-0000-0000-0000EC060000}"/>
    <cellStyle name="Comma 8 4 5 2 2" xfId="3478" xr:uid="{00000000-0005-0000-0000-0000ED060000}"/>
    <cellStyle name="Comma 8 4 5 3" xfId="3477" xr:uid="{00000000-0005-0000-0000-0000EE060000}"/>
    <cellStyle name="Comma 8 4 6" xfId="1159" xr:uid="{00000000-0005-0000-0000-0000EF060000}"/>
    <cellStyle name="Comma 8 4 6 2" xfId="1160" xr:uid="{00000000-0005-0000-0000-0000F0060000}"/>
    <cellStyle name="Comma 8 4 6 2 2" xfId="3480" xr:uid="{00000000-0005-0000-0000-0000F1060000}"/>
    <cellStyle name="Comma 8 4 6 3" xfId="3479" xr:uid="{00000000-0005-0000-0000-0000F2060000}"/>
    <cellStyle name="Comma 8 4 7" xfId="1161" xr:uid="{00000000-0005-0000-0000-0000F3060000}"/>
    <cellStyle name="Comma 8 4 7 2" xfId="3481" xr:uid="{00000000-0005-0000-0000-0000F4060000}"/>
    <cellStyle name="Comma 8 4 8" xfId="3462" xr:uid="{00000000-0005-0000-0000-0000F5060000}"/>
    <cellStyle name="Comma 8 5" xfId="1162" xr:uid="{00000000-0005-0000-0000-0000F6060000}"/>
    <cellStyle name="Comma 8 5 2" xfId="1163" xr:uid="{00000000-0005-0000-0000-0000F7060000}"/>
    <cellStyle name="Comma 8 5 2 2" xfId="1164" xr:uid="{00000000-0005-0000-0000-0000F8060000}"/>
    <cellStyle name="Comma 8 5 2 2 2" xfId="3484" xr:uid="{00000000-0005-0000-0000-0000F9060000}"/>
    <cellStyle name="Comma 8 5 2 3" xfId="3483" xr:uid="{00000000-0005-0000-0000-0000FA060000}"/>
    <cellStyle name="Comma 8 5 3" xfId="1165" xr:uid="{00000000-0005-0000-0000-0000FB060000}"/>
    <cellStyle name="Comma 8 5 3 2" xfId="1166" xr:uid="{00000000-0005-0000-0000-0000FC060000}"/>
    <cellStyle name="Comma 8 5 3 2 2" xfId="3486" xr:uid="{00000000-0005-0000-0000-0000FD060000}"/>
    <cellStyle name="Comma 8 5 3 3" xfId="3485" xr:uid="{00000000-0005-0000-0000-0000FE060000}"/>
    <cellStyle name="Comma 8 5 4" xfId="1167" xr:uid="{00000000-0005-0000-0000-0000FF060000}"/>
    <cellStyle name="Comma 8 5 4 2" xfId="1168" xr:uid="{00000000-0005-0000-0000-000000070000}"/>
    <cellStyle name="Comma 8 5 4 2 2" xfId="3488" xr:uid="{00000000-0005-0000-0000-000001070000}"/>
    <cellStyle name="Comma 8 5 4 3" xfId="3487" xr:uid="{00000000-0005-0000-0000-000002070000}"/>
    <cellStyle name="Comma 8 5 5" xfId="1169" xr:uid="{00000000-0005-0000-0000-000003070000}"/>
    <cellStyle name="Comma 8 5 5 2" xfId="1170" xr:uid="{00000000-0005-0000-0000-000004070000}"/>
    <cellStyle name="Comma 8 5 5 2 2" xfId="3490" xr:uid="{00000000-0005-0000-0000-000005070000}"/>
    <cellStyle name="Comma 8 5 5 3" xfId="3489" xr:uid="{00000000-0005-0000-0000-000006070000}"/>
    <cellStyle name="Comma 8 5 6" xfId="1171" xr:uid="{00000000-0005-0000-0000-000007070000}"/>
    <cellStyle name="Comma 8 5 6 2" xfId="3491" xr:uid="{00000000-0005-0000-0000-000008070000}"/>
    <cellStyle name="Comma 8 5 7" xfId="3482" xr:uid="{00000000-0005-0000-0000-000009070000}"/>
    <cellStyle name="Comma 8 6" xfId="1172" xr:uid="{00000000-0005-0000-0000-00000A070000}"/>
    <cellStyle name="Comma 8 6 2" xfId="1173" xr:uid="{00000000-0005-0000-0000-00000B070000}"/>
    <cellStyle name="Comma 8 6 2 2" xfId="3493" xr:uid="{00000000-0005-0000-0000-00000C070000}"/>
    <cellStyle name="Comma 8 6 3" xfId="3492" xr:uid="{00000000-0005-0000-0000-00000D070000}"/>
    <cellStyle name="Comma 8 7" xfId="1174" xr:uid="{00000000-0005-0000-0000-00000E070000}"/>
    <cellStyle name="Comma 8 7 2" xfId="1175" xr:uid="{00000000-0005-0000-0000-00000F070000}"/>
    <cellStyle name="Comma 8 7 2 2" xfId="3495" xr:uid="{00000000-0005-0000-0000-000010070000}"/>
    <cellStyle name="Comma 8 7 3" xfId="3494" xr:uid="{00000000-0005-0000-0000-000011070000}"/>
    <cellStyle name="Comma 8 8" xfId="1176" xr:uid="{00000000-0005-0000-0000-000012070000}"/>
    <cellStyle name="Comma 8 8 2" xfId="1177" xr:uid="{00000000-0005-0000-0000-000013070000}"/>
    <cellStyle name="Comma 8 8 2 2" xfId="3497" xr:uid="{00000000-0005-0000-0000-000014070000}"/>
    <cellStyle name="Comma 8 8 3" xfId="3496" xr:uid="{00000000-0005-0000-0000-000015070000}"/>
    <cellStyle name="Comma 8 9" xfId="1178" xr:uid="{00000000-0005-0000-0000-000016070000}"/>
    <cellStyle name="Comma 8 9 2" xfId="1179" xr:uid="{00000000-0005-0000-0000-000017070000}"/>
    <cellStyle name="Comma 8 9 2 2" xfId="3499" xr:uid="{00000000-0005-0000-0000-000018070000}"/>
    <cellStyle name="Comma 8 9 3" xfId="3498" xr:uid="{00000000-0005-0000-0000-000019070000}"/>
    <cellStyle name="Comma 9" xfId="191" xr:uid="{00000000-0005-0000-0000-00001A070000}"/>
    <cellStyle name="Comma 9 10" xfId="1180" xr:uid="{00000000-0005-0000-0000-00001B070000}"/>
    <cellStyle name="Comma 9 10 2" xfId="3500" xr:uid="{00000000-0005-0000-0000-00001C070000}"/>
    <cellStyle name="Comma 9 2" xfId="363" xr:uid="{00000000-0005-0000-0000-00001D070000}"/>
    <cellStyle name="Comma 9 2 2" xfId="1181" xr:uid="{00000000-0005-0000-0000-00001E070000}"/>
    <cellStyle name="Comma 9 2 2 2" xfId="1182" xr:uid="{00000000-0005-0000-0000-00001F070000}"/>
    <cellStyle name="Comma 9 2 2 2 2" xfId="1183" xr:uid="{00000000-0005-0000-0000-000020070000}"/>
    <cellStyle name="Comma 9 2 2 2 2 2" xfId="3503" xr:uid="{00000000-0005-0000-0000-000021070000}"/>
    <cellStyle name="Comma 9 2 2 2 3" xfId="3502" xr:uid="{00000000-0005-0000-0000-000022070000}"/>
    <cellStyle name="Comma 9 2 2 3" xfId="1184" xr:uid="{00000000-0005-0000-0000-000023070000}"/>
    <cellStyle name="Comma 9 2 2 3 2" xfId="1185" xr:uid="{00000000-0005-0000-0000-000024070000}"/>
    <cellStyle name="Comma 9 2 2 3 2 2" xfId="3505" xr:uid="{00000000-0005-0000-0000-000025070000}"/>
    <cellStyle name="Comma 9 2 2 3 3" xfId="3504" xr:uid="{00000000-0005-0000-0000-000026070000}"/>
    <cellStyle name="Comma 9 2 2 4" xfId="1186" xr:uid="{00000000-0005-0000-0000-000027070000}"/>
    <cellStyle name="Comma 9 2 2 4 2" xfId="1187" xr:uid="{00000000-0005-0000-0000-000028070000}"/>
    <cellStyle name="Comma 9 2 2 4 2 2" xfId="3507" xr:uid="{00000000-0005-0000-0000-000029070000}"/>
    <cellStyle name="Comma 9 2 2 4 3" xfId="3506" xr:uid="{00000000-0005-0000-0000-00002A070000}"/>
    <cellStyle name="Comma 9 2 2 5" xfId="1188" xr:uid="{00000000-0005-0000-0000-00002B070000}"/>
    <cellStyle name="Comma 9 2 2 5 2" xfId="1189" xr:uid="{00000000-0005-0000-0000-00002C070000}"/>
    <cellStyle name="Comma 9 2 2 5 2 2" xfId="3509" xr:uid="{00000000-0005-0000-0000-00002D070000}"/>
    <cellStyle name="Comma 9 2 2 5 3" xfId="3508" xr:uid="{00000000-0005-0000-0000-00002E070000}"/>
    <cellStyle name="Comma 9 2 2 6" xfId="1190" xr:uid="{00000000-0005-0000-0000-00002F070000}"/>
    <cellStyle name="Comma 9 2 2 6 2" xfId="3510" xr:uid="{00000000-0005-0000-0000-000030070000}"/>
    <cellStyle name="Comma 9 2 2 7" xfId="3501" xr:uid="{00000000-0005-0000-0000-000031070000}"/>
    <cellStyle name="Comma 9 2 3" xfId="1191" xr:uid="{00000000-0005-0000-0000-000032070000}"/>
    <cellStyle name="Comma 9 2 3 2" xfId="1192" xr:uid="{00000000-0005-0000-0000-000033070000}"/>
    <cellStyle name="Comma 9 2 3 2 2" xfId="3512" xr:uid="{00000000-0005-0000-0000-000034070000}"/>
    <cellStyle name="Comma 9 2 3 3" xfId="3511" xr:uid="{00000000-0005-0000-0000-000035070000}"/>
    <cellStyle name="Comma 9 2 4" xfId="1193" xr:uid="{00000000-0005-0000-0000-000036070000}"/>
    <cellStyle name="Comma 9 2 4 2" xfId="1194" xr:uid="{00000000-0005-0000-0000-000037070000}"/>
    <cellStyle name="Comma 9 2 4 2 2" xfId="3514" xr:uid="{00000000-0005-0000-0000-000038070000}"/>
    <cellStyle name="Comma 9 2 4 3" xfId="3513" xr:uid="{00000000-0005-0000-0000-000039070000}"/>
    <cellStyle name="Comma 9 2 5" xfId="1195" xr:uid="{00000000-0005-0000-0000-00003A070000}"/>
    <cellStyle name="Comma 9 2 5 2" xfId="1196" xr:uid="{00000000-0005-0000-0000-00003B070000}"/>
    <cellStyle name="Comma 9 2 5 2 2" xfId="3516" xr:uid="{00000000-0005-0000-0000-00003C070000}"/>
    <cellStyle name="Comma 9 2 5 3" xfId="3515" xr:uid="{00000000-0005-0000-0000-00003D070000}"/>
    <cellStyle name="Comma 9 2 6" xfId="1197" xr:uid="{00000000-0005-0000-0000-00003E070000}"/>
    <cellStyle name="Comma 9 2 6 2" xfId="1198" xr:uid="{00000000-0005-0000-0000-00003F070000}"/>
    <cellStyle name="Comma 9 2 6 2 2" xfId="3518" xr:uid="{00000000-0005-0000-0000-000040070000}"/>
    <cellStyle name="Comma 9 2 6 3" xfId="3517" xr:uid="{00000000-0005-0000-0000-000041070000}"/>
    <cellStyle name="Comma 9 2 7" xfId="1199" xr:uid="{00000000-0005-0000-0000-000042070000}"/>
    <cellStyle name="Comma 9 2 7 2" xfId="3519" xr:uid="{00000000-0005-0000-0000-000043070000}"/>
    <cellStyle name="Comma 9 2 8" xfId="2691" xr:uid="{00000000-0005-0000-0000-000044070000}"/>
    <cellStyle name="Comma 9 3" xfId="1200" xr:uid="{00000000-0005-0000-0000-000045070000}"/>
    <cellStyle name="Comma 9 3 2" xfId="1201" xr:uid="{00000000-0005-0000-0000-000046070000}"/>
    <cellStyle name="Comma 9 3 2 2" xfId="1202" xr:uid="{00000000-0005-0000-0000-000047070000}"/>
    <cellStyle name="Comma 9 3 2 2 2" xfId="3522" xr:uid="{00000000-0005-0000-0000-000048070000}"/>
    <cellStyle name="Comma 9 3 2 3" xfId="3521" xr:uid="{00000000-0005-0000-0000-000049070000}"/>
    <cellStyle name="Comma 9 3 3" xfId="1203" xr:uid="{00000000-0005-0000-0000-00004A070000}"/>
    <cellStyle name="Comma 9 3 3 2" xfId="1204" xr:uid="{00000000-0005-0000-0000-00004B070000}"/>
    <cellStyle name="Comma 9 3 3 2 2" xfId="3524" xr:uid="{00000000-0005-0000-0000-00004C070000}"/>
    <cellStyle name="Comma 9 3 3 3" xfId="3523" xr:uid="{00000000-0005-0000-0000-00004D070000}"/>
    <cellStyle name="Comma 9 3 4" xfId="1205" xr:uid="{00000000-0005-0000-0000-00004E070000}"/>
    <cellStyle name="Comma 9 3 4 2" xfId="1206" xr:uid="{00000000-0005-0000-0000-00004F070000}"/>
    <cellStyle name="Comma 9 3 4 2 2" xfId="3526" xr:uid="{00000000-0005-0000-0000-000050070000}"/>
    <cellStyle name="Comma 9 3 4 3" xfId="3525" xr:uid="{00000000-0005-0000-0000-000051070000}"/>
    <cellStyle name="Comma 9 3 5" xfId="1207" xr:uid="{00000000-0005-0000-0000-000052070000}"/>
    <cellStyle name="Comma 9 3 5 2" xfId="1208" xr:uid="{00000000-0005-0000-0000-000053070000}"/>
    <cellStyle name="Comma 9 3 5 2 2" xfId="3528" xr:uid="{00000000-0005-0000-0000-000054070000}"/>
    <cellStyle name="Comma 9 3 5 3" xfId="3527" xr:uid="{00000000-0005-0000-0000-000055070000}"/>
    <cellStyle name="Comma 9 3 6" xfId="1209" xr:uid="{00000000-0005-0000-0000-000056070000}"/>
    <cellStyle name="Comma 9 3 6 2" xfId="3529" xr:uid="{00000000-0005-0000-0000-000057070000}"/>
    <cellStyle name="Comma 9 3 7" xfId="3520" xr:uid="{00000000-0005-0000-0000-000058070000}"/>
    <cellStyle name="Comma 9 4" xfId="1210" xr:uid="{00000000-0005-0000-0000-000059070000}"/>
    <cellStyle name="Comma 9 4 2" xfId="1211" xr:uid="{00000000-0005-0000-0000-00005A070000}"/>
    <cellStyle name="Comma 9 4 2 2" xfId="3531" xr:uid="{00000000-0005-0000-0000-00005B070000}"/>
    <cellStyle name="Comma 9 4 3" xfId="3530" xr:uid="{00000000-0005-0000-0000-00005C070000}"/>
    <cellStyle name="Comma 9 5" xfId="1212" xr:uid="{00000000-0005-0000-0000-00005D070000}"/>
    <cellStyle name="Comma 9 5 2" xfId="1213" xr:uid="{00000000-0005-0000-0000-00005E070000}"/>
    <cellStyle name="Comma 9 5 2 2" xfId="3533" xr:uid="{00000000-0005-0000-0000-00005F070000}"/>
    <cellStyle name="Comma 9 5 3" xfId="3532" xr:uid="{00000000-0005-0000-0000-000060070000}"/>
    <cellStyle name="Comma 9 6" xfId="1214" xr:uid="{00000000-0005-0000-0000-000061070000}"/>
    <cellStyle name="Comma 9 6 2" xfId="1215" xr:uid="{00000000-0005-0000-0000-000062070000}"/>
    <cellStyle name="Comma 9 6 2 2" xfId="3535" xr:uid="{00000000-0005-0000-0000-000063070000}"/>
    <cellStyle name="Comma 9 6 3" xfId="3534" xr:uid="{00000000-0005-0000-0000-000064070000}"/>
    <cellStyle name="Comma 9 7" xfId="1216" xr:uid="{00000000-0005-0000-0000-000065070000}"/>
    <cellStyle name="Comma 9 7 2" xfId="1217" xr:uid="{00000000-0005-0000-0000-000066070000}"/>
    <cellStyle name="Comma 9 7 2 2" xfId="3537" xr:uid="{00000000-0005-0000-0000-000067070000}"/>
    <cellStyle name="Comma 9 7 3" xfId="3536" xr:uid="{00000000-0005-0000-0000-000068070000}"/>
    <cellStyle name="Comma 9 8" xfId="1218" xr:uid="{00000000-0005-0000-0000-000069070000}"/>
    <cellStyle name="Comma 9 8 2" xfId="3538" xr:uid="{00000000-0005-0000-0000-00006A070000}"/>
    <cellStyle name="Comma 9 9" xfId="1219" xr:uid="{00000000-0005-0000-0000-00006B070000}"/>
    <cellStyle name="Comma 9 9 2" xfId="3539" xr:uid="{00000000-0005-0000-0000-00006C070000}"/>
    <cellStyle name="Comma_FORM BSD5 REVISED" xfId="86" xr:uid="{00000000-0005-0000-0000-00006D070000}"/>
    <cellStyle name="Description" xfId="1" xr:uid="{00000000-0005-0000-0000-00006E070000}"/>
    <cellStyle name="DescriptionCAS" xfId="2" xr:uid="{00000000-0005-0000-0000-00006F070000}"/>
    <cellStyle name="DescriptionCAS 10" xfId="1628" xr:uid="{00000000-0005-0000-0000-000070070000}"/>
    <cellStyle name="DescriptionCAS 10 2" xfId="2075" xr:uid="{00000000-0005-0000-0000-000071070000}"/>
    <cellStyle name="DescriptionCAS 11" xfId="1629" xr:uid="{00000000-0005-0000-0000-000072070000}"/>
    <cellStyle name="DescriptionCAS 11 2" xfId="2076" xr:uid="{00000000-0005-0000-0000-000073070000}"/>
    <cellStyle name="DescriptionCAS 12" xfId="1630" xr:uid="{00000000-0005-0000-0000-000074070000}"/>
    <cellStyle name="DescriptionCAS 12 2" xfId="2077" xr:uid="{00000000-0005-0000-0000-000075070000}"/>
    <cellStyle name="DescriptionCAS 13" xfId="1631" xr:uid="{00000000-0005-0000-0000-000076070000}"/>
    <cellStyle name="DescriptionCAS 13 2" xfId="2078" xr:uid="{00000000-0005-0000-0000-000077070000}"/>
    <cellStyle name="DescriptionCAS 14" xfId="1632" xr:uid="{00000000-0005-0000-0000-000078070000}"/>
    <cellStyle name="DescriptionCAS 14 2" xfId="2079" xr:uid="{00000000-0005-0000-0000-000079070000}"/>
    <cellStyle name="DescriptionCAS 15" xfId="1633" xr:uid="{00000000-0005-0000-0000-00007A070000}"/>
    <cellStyle name="DescriptionCAS 15 2" xfId="2080" xr:uid="{00000000-0005-0000-0000-00007B070000}"/>
    <cellStyle name="DescriptionCAS 16" xfId="1634" xr:uid="{00000000-0005-0000-0000-00007C070000}"/>
    <cellStyle name="DescriptionCAS 16 2" xfId="2081" xr:uid="{00000000-0005-0000-0000-00007D070000}"/>
    <cellStyle name="DescriptionCAS 17" xfId="1635" xr:uid="{00000000-0005-0000-0000-00007E070000}"/>
    <cellStyle name="DescriptionCAS 17 2" xfId="2082" xr:uid="{00000000-0005-0000-0000-00007F070000}"/>
    <cellStyle name="DescriptionCAS 18" xfId="1636" xr:uid="{00000000-0005-0000-0000-000080070000}"/>
    <cellStyle name="DescriptionCAS 18 2" xfId="2083" xr:uid="{00000000-0005-0000-0000-000081070000}"/>
    <cellStyle name="DescriptionCAS 19" xfId="1637" xr:uid="{00000000-0005-0000-0000-000082070000}"/>
    <cellStyle name="DescriptionCAS 19 2" xfId="2084" xr:uid="{00000000-0005-0000-0000-000083070000}"/>
    <cellStyle name="DescriptionCAS 2" xfId="104" xr:uid="{00000000-0005-0000-0000-000084070000}"/>
    <cellStyle name="DescriptionCAS 2 10" xfId="1638" xr:uid="{00000000-0005-0000-0000-000085070000}"/>
    <cellStyle name="DescriptionCAS 2 10 2" xfId="2085" xr:uid="{00000000-0005-0000-0000-000086070000}"/>
    <cellStyle name="DescriptionCAS 2 11" xfId="1639" xr:uid="{00000000-0005-0000-0000-000087070000}"/>
    <cellStyle name="DescriptionCAS 2 11 2" xfId="2086" xr:uid="{00000000-0005-0000-0000-000088070000}"/>
    <cellStyle name="DescriptionCAS 2 12" xfId="1640" xr:uid="{00000000-0005-0000-0000-000089070000}"/>
    <cellStyle name="DescriptionCAS 2 12 2" xfId="2087" xr:uid="{00000000-0005-0000-0000-00008A070000}"/>
    <cellStyle name="DescriptionCAS 2 13" xfId="1641" xr:uid="{00000000-0005-0000-0000-00008B070000}"/>
    <cellStyle name="DescriptionCAS 2 13 2" xfId="2088" xr:uid="{00000000-0005-0000-0000-00008C070000}"/>
    <cellStyle name="DescriptionCAS 2 14" xfId="1642" xr:uid="{00000000-0005-0000-0000-00008D070000}"/>
    <cellStyle name="DescriptionCAS 2 14 2" xfId="2089" xr:uid="{00000000-0005-0000-0000-00008E070000}"/>
    <cellStyle name="DescriptionCAS 2 15" xfId="1643" xr:uid="{00000000-0005-0000-0000-00008F070000}"/>
    <cellStyle name="DescriptionCAS 2 15 2" xfId="2090" xr:uid="{00000000-0005-0000-0000-000090070000}"/>
    <cellStyle name="DescriptionCAS 2 16" xfId="1644" xr:uid="{00000000-0005-0000-0000-000091070000}"/>
    <cellStyle name="DescriptionCAS 2 16 2" xfId="2091" xr:uid="{00000000-0005-0000-0000-000092070000}"/>
    <cellStyle name="DescriptionCAS 2 17" xfId="1645" xr:uid="{00000000-0005-0000-0000-000093070000}"/>
    <cellStyle name="DescriptionCAS 2 17 2" xfId="2092" xr:uid="{00000000-0005-0000-0000-000094070000}"/>
    <cellStyle name="DescriptionCAS 2 18" xfId="1646" xr:uid="{00000000-0005-0000-0000-000095070000}"/>
    <cellStyle name="DescriptionCAS 2 18 2" xfId="2093" xr:uid="{00000000-0005-0000-0000-000096070000}"/>
    <cellStyle name="DescriptionCAS 2 19" xfId="1647" xr:uid="{00000000-0005-0000-0000-000097070000}"/>
    <cellStyle name="DescriptionCAS 2 19 2" xfId="2094" xr:uid="{00000000-0005-0000-0000-000098070000}"/>
    <cellStyle name="DescriptionCAS 2 2" xfId="279" xr:uid="{00000000-0005-0000-0000-000099070000}"/>
    <cellStyle name="DescriptionCAS 2 2 10" xfId="1648" xr:uid="{00000000-0005-0000-0000-00009A070000}"/>
    <cellStyle name="DescriptionCAS 2 2 10 2" xfId="2095" xr:uid="{00000000-0005-0000-0000-00009B070000}"/>
    <cellStyle name="DescriptionCAS 2 2 11" xfId="1649" xr:uid="{00000000-0005-0000-0000-00009C070000}"/>
    <cellStyle name="DescriptionCAS 2 2 11 2" xfId="2096" xr:uid="{00000000-0005-0000-0000-00009D070000}"/>
    <cellStyle name="DescriptionCAS 2 2 12" xfId="1650" xr:uid="{00000000-0005-0000-0000-00009E070000}"/>
    <cellStyle name="DescriptionCAS 2 2 12 2" xfId="2097" xr:uid="{00000000-0005-0000-0000-00009F070000}"/>
    <cellStyle name="DescriptionCAS 2 2 13" xfId="1651" xr:uid="{00000000-0005-0000-0000-0000A0070000}"/>
    <cellStyle name="DescriptionCAS 2 2 13 2" xfId="2098" xr:uid="{00000000-0005-0000-0000-0000A1070000}"/>
    <cellStyle name="DescriptionCAS 2 2 14" xfId="1652" xr:uid="{00000000-0005-0000-0000-0000A2070000}"/>
    <cellStyle name="DescriptionCAS 2 2 14 2" xfId="2099" xr:uid="{00000000-0005-0000-0000-0000A3070000}"/>
    <cellStyle name="DescriptionCAS 2 2 15" xfId="1653" xr:uid="{00000000-0005-0000-0000-0000A4070000}"/>
    <cellStyle name="DescriptionCAS 2 2 15 2" xfId="2100" xr:uid="{00000000-0005-0000-0000-0000A5070000}"/>
    <cellStyle name="DescriptionCAS 2 2 16" xfId="1654" xr:uid="{00000000-0005-0000-0000-0000A6070000}"/>
    <cellStyle name="DescriptionCAS 2 2 16 2" xfId="2101" xr:uid="{00000000-0005-0000-0000-0000A7070000}"/>
    <cellStyle name="DescriptionCAS 2 2 17" xfId="1655" xr:uid="{00000000-0005-0000-0000-0000A8070000}"/>
    <cellStyle name="DescriptionCAS 2 2 17 2" xfId="2102" xr:uid="{00000000-0005-0000-0000-0000A9070000}"/>
    <cellStyle name="DescriptionCAS 2 2 18" xfId="1656" xr:uid="{00000000-0005-0000-0000-0000AA070000}"/>
    <cellStyle name="DescriptionCAS 2 2 18 2" xfId="2103" xr:uid="{00000000-0005-0000-0000-0000AB070000}"/>
    <cellStyle name="DescriptionCAS 2 2 19" xfId="1657" xr:uid="{00000000-0005-0000-0000-0000AC070000}"/>
    <cellStyle name="DescriptionCAS 2 2 19 2" xfId="2104" xr:uid="{00000000-0005-0000-0000-0000AD070000}"/>
    <cellStyle name="DescriptionCAS 2 2 2" xfId="1363" xr:uid="{00000000-0005-0000-0000-0000AE070000}"/>
    <cellStyle name="DescriptionCAS 2 2 2 2" xfId="1982" xr:uid="{00000000-0005-0000-0000-0000AF070000}"/>
    <cellStyle name="DescriptionCAS 2 2 20" xfId="1658" xr:uid="{00000000-0005-0000-0000-0000B0070000}"/>
    <cellStyle name="DescriptionCAS 2 2 20 2" xfId="2105" xr:uid="{00000000-0005-0000-0000-0000B1070000}"/>
    <cellStyle name="DescriptionCAS 2 2 21" xfId="1659" xr:uid="{00000000-0005-0000-0000-0000B2070000}"/>
    <cellStyle name="DescriptionCAS 2 2 21 2" xfId="2106" xr:uid="{00000000-0005-0000-0000-0000B3070000}"/>
    <cellStyle name="DescriptionCAS 2 2 22" xfId="1660" xr:uid="{00000000-0005-0000-0000-0000B4070000}"/>
    <cellStyle name="DescriptionCAS 2 2 22 2" xfId="2107" xr:uid="{00000000-0005-0000-0000-0000B5070000}"/>
    <cellStyle name="DescriptionCAS 2 2 23" xfId="1981" xr:uid="{00000000-0005-0000-0000-0000B6070000}"/>
    <cellStyle name="DescriptionCAS 2 2 3" xfId="1364" xr:uid="{00000000-0005-0000-0000-0000B7070000}"/>
    <cellStyle name="DescriptionCAS 2 2 3 2" xfId="1983" xr:uid="{00000000-0005-0000-0000-0000B8070000}"/>
    <cellStyle name="DescriptionCAS 2 2 4" xfId="1365" xr:uid="{00000000-0005-0000-0000-0000B9070000}"/>
    <cellStyle name="DescriptionCAS 2 2 4 2" xfId="1984" xr:uid="{00000000-0005-0000-0000-0000BA070000}"/>
    <cellStyle name="DescriptionCAS 2 2 5" xfId="1366" xr:uid="{00000000-0005-0000-0000-0000BB070000}"/>
    <cellStyle name="DescriptionCAS 2 2 5 2" xfId="1985" xr:uid="{00000000-0005-0000-0000-0000BC070000}"/>
    <cellStyle name="DescriptionCAS 2 2 6" xfId="1367" xr:uid="{00000000-0005-0000-0000-0000BD070000}"/>
    <cellStyle name="DescriptionCAS 2 2 6 2" xfId="1986" xr:uid="{00000000-0005-0000-0000-0000BE070000}"/>
    <cellStyle name="DescriptionCAS 2 2 7" xfId="1661" xr:uid="{00000000-0005-0000-0000-0000BF070000}"/>
    <cellStyle name="DescriptionCAS 2 2 7 2" xfId="2108" xr:uid="{00000000-0005-0000-0000-0000C0070000}"/>
    <cellStyle name="DescriptionCAS 2 2 8" xfId="1662" xr:uid="{00000000-0005-0000-0000-0000C1070000}"/>
    <cellStyle name="DescriptionCAS 2 2 8 2" xfId="2109" xr:uid="{00000000-0005-0000-0000-0000C2070000}"/>
    <cellStyle name="DescriptionCAS 2 2 9" xfId="1663" xr:uid="{00000000-0005-0000-0000-0000C3070000}"/>
    <cellStyle name="DescriptionCAS 2 2 9 2" xfId="2110" xr:uid="{00000000-0005-0000-0000-0000C4070000}"/>
    <cellStyle name="DescriptionCAS 2 20" xfId="1664" xr:uid="{00000000-0005-0000-0000-0000C5070000}"/>
    <cellStyle name="DescriptionCAS 2 20 2" xfId="2111" xr:uid="{00000000-0005-0000-0000-0000C6070000}"/>
    <cellStyle name="DescriptionCAS 2 21" xfId="1665" xr:uid="{00000000-0005-0000-0000-0000C7070000}"/>
    <cellStyle name="DescriptionCAS 2 21 2" xfId="2112" xr:uid="{00000000-0005-0000-0000-0000C8070000}"/>
    <cellStyle name="DescriptionCAS 2 22" xfId="1666" xr:uid="{00000000-0005-0000-0000-0000C9070000}"/>
    <cellStyle name="DescriptionCAS 2 22 2" xfId="2113" xr:uid="{00000000-0005-0000-0000-0000CA070000}"/>
    <cellStyle name="DescriptionCAS 2 23" xfId="1980" xr:uid="{00000000-0005-0000-0000-0000CB070000}"/>
    <cellStyle name="DescriptionCAS 2 3" xfId="1368" xr:uid="{00000000-0005-0000-0000-0000CC070000}"/>
    <cellStyle name="DescriptionCAS 2 3 2" xfId="1987" xr:uid="{00000000-0005-0000-0000-0000CD070000}"/>
    <cellStyle name="DescriptionCAS 2 4" xfId="1369" xr:uid="{00000000-0005-0000-0000-0000CE070000}"/>
    <cellStyle name="DescriptionCAS 2 4 2" xfId="1988" xr:uid="{00000000-0005-0000-0000-0000CF070000}"/>
    <cellStyle name="DescriptionCAS 2 5" xfId="1370" xr:uid="{00000000-0005-0000-0000-0000D0070000}"/>
    <cellStyle name="DescriptionCAS 2 5 2" xfId="1989" xr:uid="{00000000-0005-0000-0000-0000D1070000}"/>
    <cellStyle name="DescriptionCAS 2 6" xfId="1371" xr:uid="{00000000-0005-0000-0000-0000D2070000}"/>
    <cellStyle name="DescriptionCAS 2 6 2" xfId="1990" xr:uid="{00000000-0005-0000-0000-0000D3070000}"/>
    <cellStyle name="DescriptionCAS 2 7" xfId="1372" xr:uid="{00000000-0005-0000-0000-0000D4070000}"/>
    <cellStyle name="DescriptionCAS 2 7 2" xfId="1991" xr:uid="{00000000-0005-0000-0000-0000D5070000}"/>
    <cellStyle name="DescriptionCAS 2 8" xfId="1667" xr:uid="{00000000-0005-0000-0000-0000D6070000}"/>
    <cellStyle name="DescriptionCAS 2 8 2" xfId="2114" xr:uid="{00000000-0005-0000-0000-0000D7070000}"/>
    <cellStyle name="DescriptionCAS 2 9" xfId="1668" xr:uid="{00000000-0005-0000-0000-0000D8070000}"/>
    <cellStyle name="DescriptionCAS 2 9 2" xfId="2115" xr:uid="{00000000-0005-0000-0000-0000D9070000}"/>
    <cellStyle name="DescriptionCAS 20" xfId="1669" xr:uid="{00000000-0005-0000-0000-0000DA070000}"/>
    <cellStyle name="DescriptionCAS 20 2" xfId="2116" xr:uid="{00000000-0005-0000-0000-0000DB070000}"/>
    <cellStyle name="DescriptionCAS 21" xfId="1670" xr:uid="{00000000-0005-0000-0000-0000DC070000}"/>
    <cellStyle name="DescriptionCAS 21 2" xfId="2117" xr:uid="{00000000-0005-0000-0000-0000DD070000}"/>
    <cellStyle name="DescriptionCAS 22" xfId="1671" xr:uid="{00000000-0005-0000-0000-0000DE070000}"/>
    <cellStyle name="DescriptionCAS 22 2" xfId="2118" xr:uid="{00000000-0005-0000-0000-0000DF070000}"/>
    <cellStyle name="DescriptionCAS 23" xfId="1672" xr:uid="{00000000-0005-0000-0000-0000E0070000}"/>
    <cellStyle name="DescriptionCAS 23 2" xfId="2119" xr:uid="{00000000-0005-0000-0000-0000E1070000}"/>
    <cellStyle name="DescriptionCAS 24" xfId="1673" xr:uid="{00000000-0005-0000-0000-0000E2070000}"/>
    <cellStyle name="DescriptionCAS 24 2" xfId="2120" xr:uid="{00000000-0005-0000-0000-0000E3070000}"/>
    <cellStyle name="DescriptionCAS 25" xfId="1979" xr:uid="{00000000-0005-0000-0000-0000E4070000}"/>
    <cellStyle name="DescriptionCAS 3" xfId="218" xr:uid="{00000000-0005-0000-0000-0000E5070000}"/>
    <cellStyle name="DescriptionCAS 3 10" xfId="1674" xr:uid="{00000000-0005-0000-0000-0000E6070000}"/>
    <cellStyle name="DescriptionCAS 3 10 2" xfId="2121" xr:uid="{00000000-0005-0000-0000-0000E7070000}"/>
    <cellStyle name="DescriptionCAS 3 11" xfId="1675" xr:uid="{00000000-0005-0000-0000-0000E8070000}"/>
    <cellStyle name="DescriptionCAS 3 11 2" xfId="2122" xr:uid="{00000000-0005-0000-0000-0000E9070000}"/>
    <cellStyle name="DescriptionCAS 3 12" xfId="1676" xr:uid="{00000000-0005-0000-0000-0000EA070000}"/>
    <cellStyle name="DescriptionCAS 3 12 2" xfId="2123" xr:uid="{00000000-0005-0000-0000-0000EB070000}"/>
    <cellStyle name="DescriptionCAS 3 13" xfId="1677" xr:uid="{00000000-0005-0000-0000-0000EC070000}"/>
    <cellStyle name="DescriptionCAS 3 13 2" xfId="2124" xr:uid="{00000000-0005-0000-0000-0000ED070000}"/>
    <cellStyle name="DescriptionCAS 3 14" xfId="1678" xr:uid="{00000000-0005-0000-0000-0000EE070000}"/>
    <cellStyle name="DescriptionCAS 3 14 2" xfId="2125" xr:uid="{00000000-0005-0000-0000-0000EF070000}"/>
    <cellStyle name="DescriptionCAS 3 15" xfId="1679" xr:uid="{00000000-0005-0000-0000-0000F0070000}"/>
    <cellStyle name="DescriptionCAS 3 15 2" xfId="2126" xr:uid="{00000000-0005-0000-0000-0000F1070000}"/>
    <cellStyle name="DescriptionCAS 3 16" xfId="1680" xr:uid="{00000000-0005-0000-0000-0000F2070000}"/>
    <cellStyle name="DescriptionCAS 3 16 2" xfId="2127" xr:uid="{00000000-0005-0000-0000-0000F3070000}"/>
    <cellStyle name="DescriptionCAS 3 17" xfId="1681" xr:uid="{00000000-0005-0000-0000-0000F4070000}"/>
    <cellStyle name="DescriptionCAS 3 17 2" xfId="2128" xr:uid="{00000000-0005-0000-0000-0000F5070000}"/>
    <cellStyle name="DescriptionCAS 3 18" xfId="1682" xr:uid="{00000000-0005-0000-0000-0000F6070000}"/>
    <cellStyle name="DescriptionCAS 3 18 2" xfId="2129" xr:uid="{00000000-0005-0000-0000-0000F7070000}"/>
    <cellStyle name="DescriptionCAS 3 19" xfId="1683" xr:uid="{00000000-0005-0000-0000-0000F8070000}"/>
    <cellStyle name="DescriptionCAS 3 19 2" xfId="2130" xr:uid="{00000000-0005-0000-0000-0000F9070000}"/>
    <cellStyle name="DescriptionCAS 3 2" xfId="1373" xr:uid="{00000000-0005-0000-0000-0000FA070000}"/>
    <cellStyle name="DescriptionCAS 3 2 2" xfId="1993" xr:uid="{00000000-0005-0000-0000-0000FB070000}"/>
    <cellStyle name="DescriptionCAS 3 20" xfId="1684" xr:uid="{00000000-0005-0000-0000-0000FC070000}"/>
    <cellStyle name="DescriptionCAS 3 20 2" xfId="2131" xr:uid="{00000000-0005-0000-0000-0000FD070000}"/>
    <cellStyle name="DescriptionCAS 3 21" xfId="1685" xr:uid="{00000000-0005-0000-0000-0000FE070000}"/>
    <cellStyle name="DescriptionCAS 3 21 2" xfId="2132" xr:uid="{00000000-0005-0000-0000-0000FF070000}"/>
    <cellStyle name="DescriptionCAS 3 22" xfId="1686" xr:uid="{00000000-0005-0000-0000-000000080000}"/>
    <cellStyle name="DescriptionCAS 3 22 2" xfId="2133" xr:uid="{00000000-0005-0000-0000-000001080000}"/>
    <cellStyle name="DescriptionCAS 3 23" xfId="1992" xr:uid="{00000000-0005-0000-0000-000002080000}"/>
    <cellStyle name="DescriptionCAS 3 3" xfId="1374" xr:uid="{00000000-0005-0000-0000-000003080000}"/>
    <cellStyle name="DescriptionCAS 3 3 2" xfId="1994" xr:uid="{00000000-0005-0000-0000-000004080000}"/>
    <cellStyle name="DescriptionCAS 3 4" xfId="1375" xr:uid="{00000000-0005-0000-0000-000005080000}"/>
    <cellStyle name="DescriptionCAS 3 4 2" xfId="1995" xr:uid="{00000000-0005-0000-0000-000006080000}"/>
    <cellStyle name="DescriptionCAS 3 5" xfId="1376" xr:uid="{00000000-0005-0000-0000-000007080000}"/>
    <cellStyle name="DescriptionCAS 3 5 2" xfId="1996" xr:uid="{00000000-0005-0000-0000-000008080000}"/>
    <cellStyle name="DescriptionCAS 3 6" xfId="1377" xr:uid="{00000000-0005-0000-0000-000009080000}"/>
    <cellStyle name="DescriptionCAS 3 6 2" xfId="1997" xr:uid="{00000000-0005-0000-0000-00000A080000}"/>
    <cellStyle name="DescriptionCAS 3 7" xfId="1687" xr:uid="{00000000-0005-0000-0000-00000B080000}"/>
    <cellStyle name="DescriptionCAS 3 7 2" xfId="2134" xr:uid="{00000000-0005-0000-0000-00000C080000}"/>
    <cellStyle name="DescriptionCAS 3 8" xfId="1688" xr:uid="{00000000-0005-0000-0000-00000D080000}"/>
    <cellStyle name="DescriptionCAS 3 8 2" xfId="2135" xr:uid="{00000000-0005-0000-0000-00000E080000}"/>
    <cellStyle name="DescriptionCAS 3 9" xfId="1689" xr:uid="{00000000-0005-0000-0000-00000F080000}"/>
    <cellStyle name="DescriptionCAS 3 9 2" xfId="2136" xr:uid="{00000000-0005-0000-0000-000010080000}"/>
    <cellStyle name="DescriptionCAS 4" xfId="1378" xr:uid="{00000000-0005-0000-0000-000011080000}"/>
    <cellStyle name="DescriptionCAS 4 2" xfId="1998" xr:uid="{00000000-0005-0000-0000-000012080000}"/>
    <cellStyle name="DescriptionCAS 5" xfId="1379" xr:uid="{00000000-0005-0000-0000-000013080000}"/>
    <cellStyle name="DescriptionCAS 5 2" xfId="1999" xr:uid="{00000000-0005-0000-0000-000014080000}"/>
    <cellStyle name="DescriptionCAS 6" xfId="1380" xr:uid="{00000000-0005-0000-0000-000015080000}"/>
    <cellStyle name="DescriptionCAS 6 2" xfId="2000" xr:uid="{00000000-0005-0000-0000-000016080000}"/>
    <cellStyle name="DescriptionCAS 7" xfId="1381" xr:uid="{00000000-0005-0000-0000-000017080000}"/>
    <cellStyle name="DescriptionCAS 7 2" xfId="2001" xr:uid="{00000000-0005-0000-0000-000018080000}"/>
    <cellStyle name="DescriptionCAS 8" xfId="1382" xr:uid="{00000000-0005-0000-0000-000019080000}"/>
    <cellStyle name="DescriptionCAS 8 2" xfId="2002" xr:uid="{00000000-0005-0000-0000-00001A080000}"/>
    <cellStyle name="DescriptionCAS 9" xfId="1690" xr:uid="{00000000-0005-0000-0000-00001B080000}"/>
    <cellStyle name="DescriptionCAS 9 2" xfId="2137" xr:uid="{00000000-0005-0000-0000-00001C080000}"/>
    <cellStyle name="DescriptionCtr" xfId="3" xr:uid="{00000000-0005-0000-0000-00001D080000}"/>
    <cellStyle name="DescriptionNoWrap" xfId="4" xr:uid="{00000000-0005-0000-0000-00001E080000}"/>
    <cellStyle name="DescriptionTitle" xfId="5" xr:uid="{00000000-0005-0000-0000-00001F080000}"/>
    <cellStyle name="DescriptionTitleNoWrap" xfId="6" xr:uid="{00000000-0005-0000-0000-000020080000}"/>
    <cellStyle name="FormName" xfId="7" xr:uid="{00000000-0005-0000-0000-000021080000}"/>
    <cellStyle name="FormName 2" xfId="105" xr:uid="{00000000-0005-0000-0000-000022080000}"/>
    <cellStyle name="Heading0" xfId="8" xr:uid="{00000000-0005-0000-0000-000023080000}"/>
    <cellStyle name="Heading0 10" xfId="1691" xr:uid="{00000000-0005-0000-0000-000024080000}"/>
    <cellStyle name="Heading0 11" xfId="1692" xr:uid="{00000000-0005-0000-0000-000025080000}"/>
    <cellStyle name="Heading0 12" xfId="1693" xr:uid="{00000000-0005-0000-0000-000026080000}"/>
    <cellStyle name="Heading0 13" xfId="1694" xr:uid="{00000000-0005-0000-0000-000027080000}"/>
    <cellStyle name="Heading0 14" xfId="1695" xr:uid="{00000000-0005-0000-0000-000028080000}"/>
    <cellStyle name="Heading0 2" xfId="106" xr:uid="{00000000-0005-0000-0000-000029080000}"/>
    <cellStyle name="Heading0 2 10" xfId="1696" xr:uid="{00000000-0005-0000-0000-00002A080000}"/>
    <cellStyle name="Heading0 2 11" xfId="1697" xr:uid="{00000000-0005-0000-0000-00002B080000}"/>
    <cellStyle name="Heading0 2 12" xfId="1698" xr:uid="{00000000-0005-0000-0000-00002C080000}"/>
    <cellStyle name="Heading0 2 2" xfId="280" xr:uid="{00000000-0005-0000-0000-00002D080000}"/>
    <cellStyle name="Heading0 2 2 10" xfId="1699" xr:uid="{00000000-0005-0000-0000-00002E080000}"/>
    <cellStyle name="Heading0 2 2 11" xfId="1700" xr:uid="{00000000-0005-0000-0000-00002F080000}"/>
    <cellStyle name="Heading0 2 2 12" xfId="1701" xr:uid="{00000000-0005-0000-0000-000030080000}"/>
    <cellStyle name="Heading0 2 2 13" xfId="1702" xr:uid="{00000000-0005-0000-0000-000031080000}"/>
    <cellStyle name="Heading0 2 2 14" xfId="1703" xr:uid="{00000000-0005-0000-0000-000032080000}"/>
    <cellStyle name="Heading0 2 2 15" xfId="1704" xr:uid="{00000000-0005-0000-0000-000033080000}"/>
    <cellStyle name="Heading0 2 2 16" xfId="1705" xr:uid="{00000000-0005-0000-0000-000034080000}"/>
    <cellStyle name="Heading0 2 2 17" xfId="1706" xr:uid="{00000000-0005-0000-0000-000035080000}"/>
    <cellStyle name="Heading0 2 2 18" xfId="1707" xr:uid="{00000000-0005-0000-0000-000036080000}"/>
    <cellStyle name="Heading0 2 2 19" xfId="1708" xr:uid="{00000000-0005-0000-0000-000037080000}"/>
    <cellStyle name="Heading0 2 2 2" xfId="1383" xr:uid="{00000000-0005-0000-0000-000038080000}"/>
    <cellStyle name="Heading0 2 2 20" xfId="1709" xr:uid="{00000000-0005-0000-0000-000039080000}"/>
    <cellStyle name="Heading0 2 2 21" xfId="1710" xr:uid="{00000000-0005-0000-0000-00003A080000}"/>
    <cellStyle name="Heading0 2 2 22" xfId="1711" xr:uid="{00000000-0005-0000-0000-00003B080000}"/>
    <cellStyle name="Heading0 2 2 23" xfId="1712" xr:uid="{00000000-0005-0000-0000-00003C080000}"/>
    <cellStyle name="Heading0 2 2 3" xfId="1384" xr:uid="{00000000-0005-0000-0000-00003D080000}"/>
    <cellStyle name="Heading0 2 2 4" xfId="1385" xr:uid="{00000000-0005-0000-0000-00003E080000}"/>
    <cellStyle name="Heading0 2 2 5" xfId="1386" xr:uid="{00000000-0005-0000-0000-00003F080000}"/>
    <cellStyle name="Heading0 2 2 6" xfId="1387" xr:uid="{00000000-0005-0000-0000-000040080000}"/>
    <cellStyle name="Heading0 2 2 7" xfId="1713" xr:uid="{00000000-0005-0000-0000-000041080000}"/>
    <cellStyle name="Heading0 2 2 8" xfId="1714" xr:uid="{00000000-0005-0000-0000-000042080000}"/>
    <cellStyle name="Heading0 2 2 9" xfId="1715" xr:uid="{00000000-0005-0000-0000-000043080000}"/>
    <cellStyle name="Heading0 2 3" xfId="1388" xr:uid="{00000000-0005-0000-0000-000044080000}"/>
    <cellStyle name="Heading0 2 4" xfId="1389" xr:uid="{00000000-0005-0000-0000-000045080000}"/>
    <cellStyle name="Heading0 2 5" xfId="1390" xr:uid="{00000000-0005-0000-0000-000046080000}"/>
    <cellStyle name="Heading0 2 6" xfId="1391" xr:uid="{00000000-0005-0000-0000-000047080000}"/>
    <cellStyle name="Heading0 2 7" xfId="1716" xr:uid="{00000000-0005-0000-0000-000048080000}"/>
    <cellStyle name="Heading0 2 8" xfId="1717" xr:uid="{00000000-0005-0000-0000-000049080000}"/>
    <cellStyle name="Heading0 2 9" xfId="1718" xr:uid="{00000000-0005-0000-0000-00004A080000}"/>
    <cellStyle name="Heading0 3" xfId="219" xr:uid="{00000000-0005-0000-0000-00004B080000}"/>
    <cellStyle name="Heading0 3 10" xfId="1719" xr:uid="{00000000-0005-0000-0000-00004C080000}"/>
    <cellStyle name="Heading0 3 11" xfId="1720" xr:uid="{00000000-0005-0000-0000-00004D080000}"/>
    <cellStyle name="Heading0 3 12" xfId="1721" xr:uid="{00000000-0005-0000-0000-00004E080000}"/>
    <cellStyle name="Heading0 3 13" xfId="1722" xr:uid="{00000000-0005-0000-0000-00004F080000}"/>
    <cellStyle name="Heading0 3 14" xfId="1723" xr:uid="{00000000-0005-0000-0000-000050080000}"/>
    <cellStyle name="Heading0 3 15" xfId="1724" xr:uid="{00000000-0005-0000-0000-000051080000}"/>
    <cellStyle name="Heading0 3 16" xfId="1725" xr:uid="{00000000-0005-0000-0000-000052080000}"/>
    <cellStyle name="Heading0 3 17" xfId="1726" xr:uid="{00000000-0005-0000-0000-000053080000}"/>
    <cellStyle name="Heading0 3 18" xfId="1727" xr:uid="{00000000-0005-0000-0000-000054080000}"/>
    <cellStyle name="Heading0 3 19" xfId="1728" xr:uid="{00000000-0005-0000-0000-000055080000}"/>
    <cellStyle name="Heading0 3 2" xfId="1392" xr:uid="{00000000-0005-0000-0000-000056080000}"/>
    <cellStyle name="Heading0 3 20" xfId="1729" xr:uid="{00000000-0005-0000-0000-000057080000}"/>
    <cellStyle name="Heading0 3 21" xfId="1730" xr:uid="{00000000-0005-0000-0000-000058080000}"/>
    <cellStyle name="Heading0 3 22" xfId="1731" xr:uid="{00000000-0005-0000-0000-000059080000}"/>
    <cellStyle name="Heading0 3 23" xfId="1732" xr:uid="{00000000-0005-0000-0000-00005A080000}"/>
    <cellStyle name="Heading0 3 3" xfId="1393" xr:uid="{00000000-0005-0000-0000-00005B080000}"/>
    <cellStyle name="Heading0 3 4" xfId="1394" xr:uid="{00000000-0005-0000-0000-00005C080000}"/>
    <cellStyle name="Heading0 3 5" xfId="1395" xr:uid="{00000000-0005-0000-0000-00005D080000}"/>
    <cellStyle name="Heading0 3 6" xfId="1396" xr:uid="{00000000-0005-0000-0000-00005E080000}"/>
    <cellStyle name="Heading0 3 7" xfId="1733" xr:uid="{00000000-0005-0000-0000-00005F080000}"/>
    <cellStyle name="Heading0 3 8" xfId="1734" xr:uid="{00000000-0005-0000-0000-000060080000}"/>
    <cellStyle name="Heading0 3 9" xfId="1735" xr:uid="{00000000-0005-0000-0000-000061080000}"/>
    <cellStyle name="Heading0 4" xfId="1397" xr:uid="{00000000-0005-0000-0000-000062080000}"/>
    <cellStyle name="Heading0 5" xfId="1398" xr:uid="{00000000-0005-0000-0000-000063080000}"/>
    <cellStyle name="Heading0 6" xfId="1399" xr:uid="{00000000-0005-0000-0000-000064080000}"/>
    <cellStyle name="Heading0 7" xfId="1736" xr:uid="{00000000-0005-0000-0000-000065080000}"/>
    <cellStyle name="Heading0 8" xfId="1737" xr:uid="{00000000-0005-0000-0000-000066080000}"/>
    <cellStyle name="Heading0 9" xfId="1738" xr:uid="{00000000-0005-0000-0000-000067080000}"/>
    <cellStyle name="Heading0NoWrap" xfId="9" xr:uid="{00000000-0005-0000-0000-000068080000}"/>
    <cellStyle name="Heading0NoWrap 10" xfId="1739" xr:uid="{00000000-0005-0000-0000-000069080000}"/>
    <cellStyle name="Heading0NoWrap 11" xfId="1740" xr:uid="{00000000-0005-0000-0000-00006A080000}"/>
    <cellStyle name="Heading0NoWrap 12" xfId="1741" xr:uid="{00000000-0005-0000-0000-00006B080000}"/>
    <cellStyle name="Heading0NoWrap 13" xfId="1742" xr:uid="{00000000-0005-0000-0000-00006C080000}"/>
    <cellStyle name="Heading0NoWrap 14" xfId="1743" xr:uid="{00000000-0005-0000-0000-00006D080000}"/>
    <cellStyle name="Heading0NoWrap 2" xfId="107" xr:uid="{00000000-0005-0000-0000-00006E080000}"/>
    <cellStyle name="Heading0NoWrap 2 10" xfId="1744" xr:uid="{00000000-0005-0000-0000-00006F080000}"/>
    <cellStyle name="Heading0NoWrap 2 11" xfId="1745" xr:uid="{00000000-0005-0000-0000-000070080000}"/>
    <cellStyle name="Heading0NoWrap 2 12" xfId="1746" xr:uid="{00000000-0005-0000-0000-000071080000}"/>
    <cellStyle name="Heading0NoWrap 2 2" xfId="281" xr:uid="{00000000-0005-0000-0000-000072080000}"/>
    <cellStyle name="Heading0NoWrap 2 2 10" xfId="1747" xr:uid="{00000000-0005-0000-0000-000073080000}"/>
    <cellStyle name="Heading0NoWrap 2 2 11" xfId="1748" xr:uid="{00000000-0005-0000-0000-000074080000}"/>
    <cellStyle name="Heading0NoWrap 2 2 12" xfId="1749" xr:uid="{00000000-0005-0000-0000-000075080000}"/>
    <cellStyle name="Heading0NoWrap 2 2 13" xfId="1750" xr:uid="{00000000-0005-0000-0000-000076080000}"/>
    <cellStyle name="Heading0NoWrap 2 2 14" xfId="1751" xr:uid="{00000000-0005-0000-0000-000077080000}"/>
    <cellStyle name="Heading0NoWrap 2 2 15" xfId="1752" xr:uid="{00000000-0005-0000-0000-000078080000}"/>
    <cellStyle name="Heading0NoWrap 2 2 16" xfId="1753" xr:uid="{00000000-0005-0000-0000-000079080000}"/>
    <cellStyle name="Heading0NoWrap 2 2 17" xfId="1754" xr:uid="{00000000-0005-0000-0000-00007A080000}"/>
    <cellStyle name="Heading0NoWrap 2 2 18" xfId="1755" xr:uid="{00000000-0005-0000-0000-00007B080000}"/>
    <cellStyle name="Heading0NoWrap 2 2 19" xfId="1756" xr:uid="{00000000-0005-0000-0000-00007C080000}"/>
    <cellStyle name="Heading0NoWrap 2 2 2" xfId="1400" xr:uid="{00000000-0005-0000-0000-00007D080000}"/>
    <cellStyle name="Heading0NoWrap 2 2 20" xfId="1757" xr:uid="{00000000-0005-0000-0000-00007E080000}"/>
    <cellStyle name="Heading0NoWrap 2 2 21" xfId="1758" xr:uid="{00000000-0005-0000-0000-00007F080000}"/>
    <cellStyle name="Heading0NoWrap 2 2 22" xfId="1759" xr:uid="{00000000-0005-0000-0000-000080080000}"/>
    <cellStyle name="Heading0NoWrap 2 2 23" xfId="1760" xr:uid="{00000000-0005-0000-0000-000081080000}"/>
    <cellStyle name="Heading0NoWrap 2 2 3" xfId="1401" xr:uid="{00000000-0005-0000-0000-000082080000}"/>
    <cellStyle name="Heading0NoWrap 2 2 4" xfId="1402" xr:uid="{00000000-0005-0000-0000-000083080000}"/>
    <cellStyle name="Heading0NoWrap 2 2 5" xfId="1403" xr:uid="{00000000-0005-0000-0000-000084080000}"/>
    <cellStyle name="Heading0NoWrap 2 2 6" xfId="1404" xr:uid="{00000000-0005-0000-0000-000085080000}"/>
    <cellStyle name="Heading0NoWrap 2 2 7" xfId="1761" xr:uid="{00000000-0005-0000-0000-000086080000}"/>
    <cellStyle name="Heading0NoWrap 2 2 8" xfId="1762" xr:uid="{00000000-0005-0000-0000-000087080000}"/>
    <cellStyle name="Heading0NoWrap 2 2 9" xfId="1763" xr:uid="{00000000-0005-0000-0000-000088080000}"/>
    <cellStyle name="Heading0NoWrap 2 3" xfId="1405" xr:uid="{00000000-0005-0000-0000-000089080000}"/>
    <cellStyle name="Heading0NoWrap 2 4" xfId="1406" xr:uid="{00000000-0005-0000-0000-00008A080000}"/>
    <cellStyle name="Heading0NoWrap 2 5" xfId="1407" xr:uid="{00000000-0005-0000-0000-00008B080000}"/>
    <cellStyle name="Heading0NoWrap 2 6" xfId="1408" xr:uid="{00000000-0005-0000-0000-00008C080000}"/>
    <cellStyle name="Heading0NoWrap 2 7" xfId="1764" xr:uid="{00000000-0005-0000-0000-00008D080000}"/>
    <cellStyle name="Heading0NoWrap 2 8" xfId="1765" xr:uid="{00000000-0005-0000-0000-00008E080000}"/>
    <cellStyle name="Heading0NoWrap 2 9" xfId="1766" xr:uid="{00000000-0005-0000-0000-00008F080000}"/>
    <cellStyle name="Heading0NoWrap 3" xfId="220" xr:uid="{00000000-0005-0000-0000-000090080000}"/>
    <cellStyle name="Heading0NoWrap 3 10" xfId="1767" xr:uid="{00000000-0005-0000-0000-000091080000}"/>
    <cellStyle name="Heading0NoWrap 3 11" xfId="1768" xr:uid="{00000000-0005-0000-0000-000092080000}"/>
    <cellStyle name="Heading0NoWrap 3 12" xfId="1769" xr:uid="{00000000-0005-0000-0000-000093080000}"/>
    <cellStyle name="Heading0NoWrap 3 13" xfId="1770" xr:uid="{00000000-0005-0000-0000-000094080000}"/>
    <cellStyle name="Heading0NoWrap 3 14" xfId="1771" xr:uid="{00000000-0005-0000-0000-000095080000}"/>
    <cellStyle name="Heading0NoWrap 3 15" xfId="1772" xr:uid="{00000000-0005-0000-0000-000096080000}"/>
    <cellStyle name="Heading0NoWrap 3 16" xfId="1773" xr:uid="{00000000-0005-0000-0000-000097080000}"/>
    <cellStyle name="Heading0NoWrap 3 17" xfId="1774" xr:uid="{00000000-0005-0000-0000-000098080000}"/>
    <cellStyle name="Heading0NoWrap 3 18" xfId="1775" xr:uid="{00000000-0005-0000-0000-000099080000}"/>
    <cellStyle name="Heading0NoWrap 3 19" xfId="1776" xr:uid="{00000000-0005-0000-0000-00009A080000}"/>
    <cellStyle name="Heading0NoWrap 3 2" xfId="1409" xr:uid="{00000000-0005-0000-0000-00009B080000}"/>
    <cellStyle name="Heading0NoWrap 3 20" xfId="1777" xr:uid="{00000000-0005-0000-0000-00009C080000}"/>
    <cellStyle name="Heading0NoWrap 3 21" xfId="1778" xr:uid="{00000000-0005-0000-0000-00009D080000}"/>
    <cellStyle name="Heading0NoWrap 3 22" xfId="1779" xr:uid="{00000000-0005-0000-0000-00009E080000}"/>
    <cellStyle name="Heading0NoWrap 3 23" xfId="1780" xr:uid="{00000000-0005-0000-0000-00009F080000}"/>
    <cellStyle name="Heading0NoWrap 3 3" xfId="1410" xr:uid="{00000000-0005-0000-0000-0000A0080000}"/>
    <cellStyle name="Heading0NoWrap 3 4" xfId="1411" xr:uid="{00000000-0005-0000-0000-0000A1080000}"/>
    <cellStyle name="Heading0NoWrap 3 5" xfId="1412" xr:uid="{00000000-0005-0000-0000-0000A2080000}"/>
    <cellStyle name="Heading0NoWrap 3 6" xfId="1413" xr:uid="{00000000-0005-0000-0000-0000A3080000}"/>
    <cellStyle name="Heading0NoWrap 3 7" xfId="1781" xr:uid="{00000000-0005-0000-0000-0000A4080000}"/>
    <cellStyle name="Heading0NoWrap 3 8" xfId="1782" xr:uid="{00000000-0005-0000-0000-0000A5080000}"/>
    <cellStyle name="Heading0NoWrap 3 9" xfId="1783" xr:uid="{00000000-0005-0000-0000-0000A6080000}"/>
    <cellStyle name="Heading0NoWrap 4" xfId="1414" xr:uid="{00000000-0005-0000-0000-0000A7080000}"/>
    <cellStyle name="Heading0NoWrap 5" xfId="1415" xr:uid="{00000000-0005-0000-0000-0000A8080000}"/>
    <cellStyle name="Heading0NoWrap 6" xfId="1416" xr:uid="{00000000-0005-0000-0000-0000A9080000}"/>
    <cellStyle name="Heading0NoWrap 7" xfId="1784" xr:uid="{00000000-0005-0000-0000-0000AA080000}"/>
    <cellStyle name="Heading0NoWrap 8" xfId="1785" xr:uid="{00000000-0005-0000-0000-0000AB080000}"/>
    <cellStyle name="Heading0NoWrap 9" xfId="1786" xr:uid="{00000000-0005-0000-0000-0000AC080000}"/>
    <cellStyle name="Heading1" xfId="10" xr:uid="{00000000-0005-0000-0000-0000AD080000}"/>
    <cellStyle name="Heading2" xfId="11" xr:uid="{00000000-0005-0000-0000-0000AE080000}"/>
    <cellStyle name="Hyperlink 2" xfId="48" xr:uid="{00000000-0005-0000-0000-0000AF080000}"/>
    <cellStyle name="Hyperlink 2 2" xfId="77" xr:uid="{00000000-0005-0000-0000-0000B0080000}"/>
    <cellStyle name="Hyperlink 3" xfId="63" xr:uid="{00000000-0005-0000-0000-0000B1080000}"/>
    <cellStyle name="Hyperlink 3 2 2" xfId="57" xr:uid="{00000000-0005-0000-0000-0000B2080000}"/>
    <cellStyle name="Hyperlink 4" xfId="62" xr:uid="{00000000-0005-0000-0000-0000B3080000}"/>
    <cellStyle name="Instructions" xfId="12" xr:uid="{00000000-0005-0000-0000-0000B4080000}"/>
    <cellStyle name="Instructions 10" xfId="1787" xr:uid="{00000000-0005-0000-0000-0000B5080000}"/>
    <cellStyle name="Instructions 10 2" xfId="2138" xr:uid="{00000000-0005-0000-0000-0000B6080000}"/>
    <cellStyle name="Instructions 11" xfId="1788" xr:uid="{00000000-0005-0000-0000-0000B7080000}"/>
    <cellStyle name="Instructions 11 2" xfId="2139" xr:uid="{00000000-0005-0000-0000-0000B8080000}"/>
    <cellStyle name="Instructions 12" xfId="1789" xr:uid="{00000000-0005-0000-0000-0000B9080000}"/>
    <cellStyle name="Instructions 12 2" xfId="2140" xr:uid="{00000000-0005-0000-0000-0000BA080000}"/>
    <cellStyle name="Instructions 13" xfId="1790" xr:uid="{00000000-0005-0000-0000-0000BB080000}"/>
    <cellStyle name="Instructions 13 2" xfId="2141" xr:uid="{00000000-0005-0000-0000-0000BC080000}"/>
    <cellStyle name="Instructions 14" xfId="1791" xr:uid="{00000000-0005-0000-0000-0000BD080000}"/>
    <cellStyle name="Instructions 14 2" xfId="2142" xr:uid="{00000000-0005-0000-0000-0000BE080000}"/>
    <cellStyle name="Instructions 15" xfId="1792" xr:uid="{00000000-0005-0000-0000-0000BF080000}"/>
    <cellStyle name="Instructions 15 2" xfId="2143" xr:uid="{00000000-0005-0000-0000-0000C0080000}"/>
    <cellStyle name="Instructions 16" xfId="1793" xr:uid="{00000000-0005-0000-0000-0000C1080000}"/>
    <cellStyle name="Instructions 16 2" xfId="2144" xr:uid="{00000000-0005-0000-0000-0000C2080000}"/>
    <cellStyle name="Instructions 17" xfId="1794" xr:uid="{00000000-0005-0000-0000-0000C3080000}"/>
    <cellStyle name="Instructions 17 2" xfId="2145" xr:uid="{00000000-0005-0000-0000-0000C4080000}"/>
    <cellStyle name="Instructions 18" xfId="1795" xr:uid="{00000000-0005-0000-0000-0000C5080000}"/>
    <cellStyle name="Instructions 18 2" xfId="2146" xr:uid="{00000000-0005-0000-0000-0000C6080000}"/>
    <cellStyle name="Instructions 19" xfId="1796" xr:uid="{00000000-0005-0000-0000-0000C7080000}"/>
    <cellStyle name="Instructions 19 2" xfId="2147" xr:uid="{00000000-0005-0000-0000-0000C8080000}"/>
    <cellStyle name="Instructions 2" xfId="108" xr:uid="{00000000-0005-0000-0000-0000C9080000}"/>
    <cellStyle name="Instructions 2 10" xfId="1797" xr:uid="{00000000-0005-0000-0000-0000CA080000}"/>
    <cellStyle name="Instructions 2 10 2" xfId="2148" xr:uid="{00000000-0005-0000-0000-0000CB080000}"/>
    <cellStyle name="Instructions 2 11" xfId="1798" xr:uid="{00000000-0005-0000-0000-0000CC080000}"/>
    <cellStyle name="Instructions 2 11 2" xfId="2149" xr:uid="{00000000-0005-0000-0000-0000CD080000}"/>
    <cellStyle name="Instructions 2 12" xfId="1799" xr:uid="{00000000-0005-0000-0000-0000CE080000}"/>
    <cellStyle name="Instructions 2 12 2" xfId="2150" xr:uid="{00000000-0005-0000-0000-0000CF080000}"/>
    <cellStyle name="Instructions 2 13" xfId="1800" xr:uid="{00000000-0005-0000-0000-0000D0080000}"/>
    <cellStyle name="Instructions 2 13 2" xfId="2151" xr:uid="{00000000-0005-0000-0000-0000D1080000}"/>
    <cellStyle name="Instructions 2 14" xfId="1801" xr:uid="{00000000-0005-0000-0000-0000D2080000}"/>
    <cellStyle name="Instructions 2 14 2" xfId="2152" xr:uid="{00000000-0005-0000-0000-0000D3080000}"/>
    <cellStyle name="Instructions 2 15" xfId="1802" xr:uid="{00000000-0005-0000-0000-0000D4080000}"/>
    <cellStyle name="Instructions 2 15 2" xfId="2153" xr:uid="{00000000-0005-0000-0000-0000D5080000}"/>
    <cellStyle name="Instructions 2 16" xfId="1803" xr:uid="{00000000-0005-0000-0000-0000D6080000}"/>
    <cellStyle name="Instructions 2 16 2" xfId="2154" xr:uid="{00000000-0005-0000-0000-0000D7080000}"/>
    <cellStyle name="Instructions 2 17" xfId="1804" xr:uid="{00000000-0005-0000-0000-0000D8080000}"/>
    <cellStyle name="Instructions 2 17 2" xfId="2155" xr:uid="{00000000-0005-0000-0000-0000D9080000}"/>
    <cellStyle name="Instructions 2 18" xfId="1805" xr:uid="{00000000-0005-0000-0000-0000DA080000}"/>
    <cellStyle name="Instructions 2 18 2" xfId="2156" xr:uid="{00000000-0005-0000-0000-0000DB080000}"/>
    <cellStyle name="Instructions 2 19" xfId="1806" xr:uid="{00000000-0005-0000-0000-0000DC080000}"/>
    <cellStyle name="Instructions 2 19 2" xfId="2157" xr:uid="{00000000-0005-0000-0000-0000DD080000}"/>
    <cellStyle name="Instructions 2 2" xfId="282" xr:uid="{00000000-0005-0000-0000-0000DE080000}"/>
    <cellStyle name="Instructions 2 2 10" xfId="1807" xr:uid="{00000000-0005-0000-0000-0000DF080000}"/>
    <cellStyle name="Instructions 2 2 10 2" xfId="2158" xr:uid="{00000000-0005-0000-0000-0000E0080000}"/>
    <cellStyle name="Instructions 2 2 11" xfId="1808" xr:uid="{00000000-0005-0000-0000-0000E1080000}"/>
    <cellStyle name="Instructions 2 2 11 2" xfId="2159" xr:uid="{00000000-0005-0000-0000-0000E2080000}"/>
    <cellStyle name="Instructions 2 2 12" xfId="1809" xr:uid="{00000000-0005-0000-0000-0000E3080000}"/>
    <cellStyle name="Instructions 2 2 12 2" xfId="2160" xr:uid="{00000000-0005-0000-0000-0000E4080000}"/>
    <cellStyle name="Instructions 2 2 13" xfId="1810" xr:uid="{00000000-0005-0000-0000-0000E5080000}"/>
    <cellStyle name="Instructions 2 2 13 2" xfId="2161" xr:uid="{00000000-0005-0000-0000-0000E6080000}"/>
    <cellStyle name="Instructions 2 2 14" xfId="1811" xr:uid="{00000000-0005-0000-0000-0000E7080000}"/>
    <cellStyle name="Instructions 2 2 14 2" xfId="2162" xr:uid="{00000000-0005-0000-0000-0000E8080000}"/>
    <cellStyle name="Instructions 2 2 15" xfId="1812" xr:uid="{00000000-0005-0000-0000-0000E9080000}"/>
    <cellStyle name="Instructions 2 2 15 2" xfId="2163" xr:uid="{00000000-0005-0000-0000-0000EA080000}"/>
    <cellStyle name="Instructions 2 2 16" xfId="1813" xr:uid="{00000000-0005-0000-0000-0000EB080000}"/>
    <cellStyle name="Instructions 2 2 16 2" xfId="2164" xr:uid="{00000000-0005-0000-0000-0000EC080000}"/>
    <cellStyle name="Instructions 2 2 17" xfId="1814" xr:uid="{00000000-0005-0000-0000-0000ED080000}"/>
    <cellStyle name="Instructions 2 2 17 2" xfId="2165" xr:uid="{00000000-0005-0000-0000-0000EE080000}"/>
    <cellStyle name="Instructions 2 2 18" xfId="1815" xr:uid="{00000000-0005-0000-0000-0000EF080000}"/>
    <cellStyle name="Instructions 2 2 18 2" xfId="2166" xr:uid="{00000000-0005-0000-0000-0000F0080000}"/>
    <cellStyle name="Instructions 2 2 19" xfId="1816" xr:uid="{00000000-0005-0000-0000-0000F1080000}"/>
    <cellStyle name="Instructions 2 2 19 2" xfId="2167" xr:uid="{00000000-0005-0000-0000-0000F2080000}"/>
    <cellStyle name="Instructions 2 2 2" xfId="1417" xr:uid="{00000000-0005-0000-0000-0000F3080000}"/>
    <cellStyle name="Instructions 2 2 2 2" xfId="2006" xr:uid="{00000000-0005-0000-0000-0000F4080000}"/>
    <cellStyle name="Instructions 2 2 20" xfId="1817" xr:uid="{00000000-0005-0000-0000-0000F5080000}"/>
    <cellStyle name="Instructions 2 2 20 2" xfId="2168" xr:uid="{00000000-0005-0000-0000-0000F6080000}"/>
    <cellStyle name="Instructions 2 2 21" xfId="1818" xr:uid="{00000000-0005-0000-0000-0000F7080000}"/>
    <cellStyle name="Instructions 2 2 21 2" xfId="2169" xr:uid="{00000000-0005-0000-0000-0000F8080000}"/>
    <cellStyle name="Instructions 2 2 22" xfId="1819" xr:uid="{00000000-0005-0000-0000-0000F9080000}"/>
    <cellStyle name="Instructions 2 2 22 2" xfId="2170" xr:uid="{00000000-0005-0000-0000-0000FA080000}"/>
    <cellStyle name="Instructions 2 2 23" xfId="2005" xr:uid="{00000000-0005-0000-0000-0000FB080000}"/>
    <cellStyle name="Instructions 2 2 3" xfId="1418" xr:uid="{00000000-0005-0000-0000-0000FC080000}"/>
    <cellStyle name="Instructions 2 2 3 2" xfId="2007" xr:uid="{00000000-0005-0000-0000-0000FD080000}"/>
    <cellStyle name="Instructions 2 2 4" xfId="1419" xr:uid="{00000000-0005-0000-0000-0000FE080000}"/>
    <cellStyle name="Instructions 2 2 4 2" xfId="2008" xr:uid="{00000000-0005-0000-0000-0000FF080000}"/>
    <cellStyle name="Instructions 2 2 5" xfId="1420" xr:uid="{00000000-0005-0000-0000-000000090000}"/>
    <cellStyle name="Instructions 2 2 5 2" xfId="2009" xr:uid="{00000000-0005-0000-0000-000001090000}"/>
    <cellStyle name="Instructions 2 2 6" xfId="1421" xr:uid="{00000000-0005-0000-0000-000002090000}"/>
    <cellStyle name="Instructions 2 2 6 2" xfId="2010" xr:uid="{00000000-0005-0000-0000-000003090000}"/>
    <cellStyle name="Instructions 2 2 7" xfId="1820" xr:uid="{00000000-0005-0000-0000-000004090000}"/>
    <cellStyle name="Instructions 2 2 7 2" xfId="2171" xr:uid="{00000000-0005-0000-0000-000005090000}"/>
    <cellStyle name="Instructions 2 2 8" xfId="1821" xr:uid="{00000000-0005-0000-0000-000006090000}"/>
    <cellStyle name="Instructions 2 2 8 2" xfId="2172" xr:uid="{00000000-0005-0000-0000-000007090000}"/>
    <cellStyle name="Instructions 2 2 9" xfId="1822" xr:uid="{00000000-0005-0000-0000-000008090000}"/>
    <cellStyle name="Instructions 2 2 9 2" xfId="2173" xr:uid="{00000000-0005-0000-0000-000009090000}"/>
    <cellStyle name="Instructions 2 20" xfId="1823" xr:uid="{00000000-0005-0000-0000-00000A090000}"/>
    <cellStyle name="Instructions 2 20 2" xfId="2174" xr:uid="{00000000-0005-0000-0000-00000B090000}"/>
    <cellStyle name="Instructions 2 21" xfId="1824" xr:uid="{00000000-0005-0000-0000-00000C090000}"/>
    <cellStyle name="Instructions 2 21 2" xfId="2175" xr:uid="{00000000-0005-0000-0000-00000D090000}"/>
    <cellStyle name="Instructions 2 22" xfId="1825" xr:uid="{00000000-0005-0000-0000-00000E090000}"/>
    <cellStyle name="Instructions 2 22 2" xfId="2176" xr:uid="{00000000-0005-0000-0000-00000F090000}"/>
    <cellStyle name="Instructions 2 23" xfId="2004" xr:uid="{00000000-0005-0000-0000-000010090000}"/>
    <cellStyle name="Instructions 2 3" xfId="1422" xr:uid="{00000000-0005-0000-0000-000011090000}"/>
    <cellStyle name="Instructions 2 3 2" xfId="2011" xr:uid="{00000000-0005-0000-0000-000012090000}"/>
    <cellStyle name="Instructions 2 4" xfId="1423" xr:uid="{00000000-0005-0000-0000-000013090000}"/>
    <cellStyle name="Instructions 2 4 2" xfId="2012" xr:uid="{00000000-0005-0000-0000-000014090000}"/>
    <cellStyle name="Instructions 2 5" xfId="1424" xr:uid="{00000000-0005-0000-0000-000015090000}"/>
    <cellStyle name="Instructions 2 5 2" xfId="2013" xr:uid="{00000000-0005-0000-0000-000016090000}"/>
    <cellStyle name="Instructions 2 6" xfId="1425" xr:uid="{00000000-0005-0000-0000-000017090000}"/>
    <cellStyle name="Instructions 2 6 2" xfId="2014" xr:uid="{00000000-0005-0000-0000-000018090000}"/>
    <cellStyle name="Instructions 2 7" xfId="1426" xr:uid="{00000000-0005-0000-0000-000019090000}"/>
    <cellStyle name="Instructions 2 7 2" xfId="2015" xr:uid="{00000000-0005-0000-0000-00001A090000}"/>
    <cellStyle name="Instructions 2 8" xfId="1826" xr:uid="{00000000-0005-0000-0000-00001B090000}"/>
    <cellStyle name="Instructions 2 8 2" xfId="2177" xr:uid="{00000000-0005-0000-0000-00001C090000}"/>
    <cellStyle name="Instructions 2 9" xfId="1827" xr:uid="{00000000-0005-0000-0000-00001D090000}"/>
    <cellStyle name="Instructions 2 9 2" xfId="2178" xr:uid="{00000000-0005-0000-0000-00001E090000}"/>
    <cellStyle name="Instructions 20" xfId="1828" xr:uid="{00000000-0005-0000-0000-00001F090000}"/>
    <cellStyle name="Instructions 20 2" xfId="2179" xr:uid="{00000000-0005-0000-0000-000020090000}"/>
    <cellStyle name="Instructions 21" xfId="1829" xr:uid="{00000000-0005-0000-0000-000021090000}"/>
    <cellStyle name="Instructions 21 2" xfId="2180" xr:uid="{00000000-0005-0000-0000-000022090000}"/>
    <cellStyle name="Instructions 22" xfId="1830" xr:uid="{00000000-0005-0000-0000-000023090000}"/>
    <cellStyle name="Instructions 22 2" xfId="2181" xr:uid="{00000000-0005-0000-0000-000024090000}"/>
    <cellStyle name="Instructions 23" xfId="1831" xr:uid="{00000000-0005-0000-0000-000025090000}"/>
    <cellStyle name="Instructions 23 2" xfId="2182" xr:uid="{00000000-0005-0000-0000-000026090000}"/>
    <cellStyle name="Instructions 24" xfId="1832" xr:uid="{00000000-0005-0000-0000-000027090000}"/>
    <cellStyle name="Instructions 24 2" xfId="2183" xr:uid="{00000000-0005-0000-0000-000028090000}"/>
    <cellStyle name="Instructions 25" xfId="2003" xr:uid="{00000000-0005-0000-0000-000029090000}"/>
    <cellStyle name="Instructions 3" xfId="221" xr:uid="{00000000-0005-0000-0000-00002A090000}"/>
    <cellStyle name="Instructions 3 10" xfId="1833" xr:uid="{00000000-0005-0000-0000-00002B090000}"/>
    <cellStyle name="Instructions 3 10 2" xfId="2184" xr:uid="{00000000-0005-0000-0000-00002C090000}"/>
    <cellStyle name="Instructions 3 11" xfId="1834" xr:uid="{00000000-0005-0000-0000-00002D090000}"/>
    <cellStyle name="Instructions 3 11 2" xfId="2185" xr:uid="{00000000-0005-0000-0000-00002E090000}"/>
    <cellStyle name="Instructions 3 12" xfId="1835" xr:uid="{00000000-0005-0000-0000-00002F090000}"/>
    <cellStyle name="Instructions 3 12 2" xfId="2186" xr:uid="{00000000-0005-0000-0000-000030090000}"/>
    <cellStyle name="Instructions 3 13" xfId="1836" xr:uid="{00000000-0005-0000-0000-000031090000}"/>
    <cellStyle name="Instructions 3 13 2" xfId="2187" xr:uid="{00000000-0005-0000-0000-000032090000}"/>
    <cellStyle name="Instructions 3 14" xfId="1837" xr:uid="{00000000-0005-0000-0000-000033090000}"/>
    <cellStyle name="Instructions 3 14 2" xfId="2188" xr:uid="{00000000-0005-0000-0000-000034090000}"/>
    <cellStyle name="Instructions 3 15" xfId="1838" xr:uid="{00000000-0005-0000-0000-000035090000}"/>
    <cellStyle name="Instructions 3 15 2" xfId="2189" xr:uid="{00000000-0005-0000-0000-000036090000}"/>
    <cellStyle name="Instructions 3 16" xfId="1839" xr:uid="{00000000-0005-0000-0000-000037090000}"/>
    <cellStyle name="Instructions 3 16 2" xfId="2190" xr:uid="{00000000-0005-0000-0000-000038090000}"/>
    <cellStyle name="Instructions 3 17" xfId="1840" xr:uid="{00000000-0005-0000-0000-000039090000}"/>
    <cellStyle name="Instructions 3 17 2" xfId="2191" xr:uid="{00000000-0005-0000-0000-00003A090000}"/>
    <cellStyle name="Instructions 3 18" xfId="1841" xr:uid="{00000000-0005-0000-0000-00003B090000}"/>
    <cellStyle name="Instructions 3 18 2" xfId="2192" xr:uid="{00000000-0005-0000-0000-00003C090000}"/>
    <cellStyle name="Instructions 3 19" xfId="1842" xr:uid="{00000000-0005-0000-0000-00003D090000}"/>
    <cellStyle name="Instructions 3 19 2" xfId="2193" xr:uid="{00000000-0005-0000-0000-00003E090000}"/>
    <cellStyle name="Instructions 3 2" xfId="1427" xr:uid="{00000000-0005-0000-0000-00003F090000}"/>
    <cellStyle name="Instructions 3 2 2" xfId="2017" xr:uid="{00000000-0005-0000-0000-000040090000}"/>
    <cellStyle name="Instructions 3 20" xfId="1843" xr:uid="{00000000-0005-0000-0000-000041090000}"/>
    <cellStyle name="Instructions 3 20 2" xfId="2194" xr:uid="{00000000-0005-0000-0000-000042090000}"/>
    <cellStyle name="Instructions 3 21" xfId="1844" xr:uid="{00000000-0005-0000-0000-000043090000}"/>
    <cellStyle name="Instructions 3 21 2" xfId="2195" xr:uid="{00000000-0005-0000-0000-000044090000}"/>
    <cellStyle name="Instructions 3 22" xfId="1845" xr:uid="{00000000-0005-0000-0000-000045090000}"/>
    <cellStyle name="Instructions 3 22 2" xfId="2196" xr:uid="{00000000-0005-0000-0000-000046090000}"/>
    <cellStyle name="Instructions 3 23" xfId="2016" xr:uid="{00000000-0005-0000-0000-000047090000}"/>
    <cellStyle name="Instructions 3 3" xfId="1428" xr:uid="{00000000-0005-0000-0000-000048090000}"/>
    <cellStyle name="Instructions 3 3 2" xfId="2018" xr:uid="{00000000-0005-0000-0000-000049090000}"/>
    <cellStyle name="Instructions 3 4" xfId="1429" xr:uid="{00000000-0005-0000-0000-00004A090000}"/>
    <cellStyle name="Instructions 3 4 2" xfId="2019" xr:uid="{00000000-0005-0000-0000-00004B090000}"/>
    <cellStyle name="Instructions 3 5" xfId="1430" xr:uid="{00000000-0005-0000-0000-00004C090000}"/>
    <cellStyle name="Instructions 3 5 2" xfId="2020" xr:uid="{00000000-0005-0000-0000-00004D090000}"/>
    <cellStyle name="Instructions 3 6" xfId="1431" xr:uid="{00000000-0005-0000-0000-00004E090000}"/>
    <cellStyle name="Instructions 3 6 2" xfId="2021" xr:uid="{00000000-0005-0000-0000-00004F090000}"/>
    <cellStyle name="Instructions 3 7" xfId="1846" xr:uid="{00000000-0005-0000-0000-000050090000}"/>
    <cellStyle name="Instructions 3 7 2" xfId="2197" xr:uid="{00000000-0005-0000-0000-000051090000}"/>
    <cellStyle name="Instructions 3 8" xfId="1847" xr:uid="{00000000-0005-0000-0000-000052090000}"/>
    <cellStyle name="Instructions 3 8 2" xfId="2198" xr:uid="{00000000-0005-0000-0000-000053090000}"/>
    <cellStyle name="Instructions 3 9" xfId="1848" xr:uid="{00000000-0005-0000-0000-000054090000}"/>
    <cellStyle name="Instructions 3 9 2" xfId="2199" xr:uid="{00000000-0005-0000-0000-000055090000}"/>
    <cellStyle name="Instructions 4" xfId="1432" xr:uid="{00000000-0005-0000-0000-000056090000}"/>
    <cellStyle name="Instructions 4 2" xfId="2022" xr:uid="{00000000-0005-0000-0000-000057090000}"/>
    <cellStyle name="Instructions 5" xfId="1433" xr:uid="{00000000-0005-0000-0000-000058090000}"/>
    <cellStyle name="Instructions 5 2" xfId="2023" xr:uid="{00000000-0005-0000-0000-000059090000}"/>
    <cellStyle name="Instructions 6" xfId="1434" xr:uid="{00000000-0005-0000-0000-00005A090000}"/>
    <cellStyle name="Instructions 6 2" xfId="2024" xr:uid="{00000000-0005-0000-0000-00005B090000}"/>
    <cellStyle name="Instructions 7" xfId="1435" xr:uid="{00000000-0005-0000-0000-00005C090000}"/>
    <cellStyle name="Instructions 7 2" xfId="2025" xr:uid="{00000000-0005-0000-0000-00005D090000}"/>
    <cellStyle name="Instructions 8" xfId="1436" xr:uid="{00000000-0005-0000-0000-00005E090000}"/>
    <cellStyle name="Instructions 8 2" xfId="2026" xr:uid="{00000000-0005-0000-0000-00005F090000}"/>
    <cellStyle name="Instructions 9" xfId="1849" xr:uid="{00000000-0005-0000-0000-000060090000}"/>
    <cellStyle name="Instructions 9 2" xfId="2200" xr:uid="{00000000-0005-0000-0000-000061090000}"/>
    <cellStyle name="MajorHeading" xfId="54" xr:uid="{00000000-0005-0000-0000-000062090000}"/>
    <cellStyle name="Normal" xfId="0" builtinId="0"/>
    <cellStyle name="Normal 10" xfId="27" xr:uid="{00000000-0005-0000-0000-000064090000}"/>
    <cellStyle name="Normal 10 2" xfId="188" xr:uid="{00000000-0005-0000-0000-000065090000}"/>
    <cellStyle name="Normal 10 2 2" xfId="1220" xr:uid="{00000000-0005-0000-0000-000066090000}"/>
    <cellStyle name="Normal 10 3" xfId="1221" xr:uid="{00000000-0005-0000-0000-000067090000}"/>
    <cellStyle name="Normal 10 4" xfId="1222" xr:uid="{00000000-0005-0000-0000-000068090000}"/>
    <cellStyle name="Normal 11" xfId="28" xr:uid="{00000000-0005-0000-0000-000069090000}"/>
    <cellStyle name="Normal 11 2" xfId="117" xr:uid="{00000000-0005-0000-0000-00006A090000}"/>
    <cellStyle name="Normal 11 2 2" xfId="290" xr:uid="{00000000-0005-0000-0000-00006B090000}"/>
    <cellStyle name="Normal 11 2 2 2" xfId="1225" xr:uid="{00000000-0005-0000-0000-00006C090000}"/>
    <cellStyle name="Normal 11 2 2 2 2" xfId="3542" xr:uid="{00000000-0005-0000-0000-00006D090000}"/>
    <cellStyle name="Normal 11 2 2 3" xfId="2618" xr:uid="{00000000-0005-0000-0000-00006E090000}"/>
    <cellStyle name="Normal 11 2 3" xfId="1224" xr:uid="{00000000-0005-0000-0000-00006F090000}"/>
    <cellStyle name="Normal 11 2 3 2" xfId="3541" xr:uid="{00000000-0005-0000-0000-000070090000}"/>
    <cellStyle name="Normal 11 2 4" xfId="2461" xr:uid="{00000000-0005-0000-0000-000071090000}"/>
    <cellStyle name="Normal 11 3" xfId="229" xr:uid="{00000000-0005-0000-0000-000072090000}"/>
    <cellStyle name="Normal 11 3 2" xfId="1226" xr:uid="{00000000-0005-0000-0000-000073090000}"/>
    <cellStyle name="Normal 11 3 2 2" xfId="3543" xr:uid="{00000000-0005-0000-0000-000074090000}"/>
    <cellStyle name="Normal 11 3 3" xfId="2563" xr:uid="{00000000-0005-0000-0000-000075090000}"/>
    <cellStyle name="Normal 11 4" xfId="1223" xr:uid="{00000000-0005-0000-0000-000076090000}"/>
    <cellStyle name="Normal 11 4 2" xfId="3540" xr:uid="{00000000-0005-0000-0000-000077090000}"/>
    <cellStyle name="Normal 11 5" xfId="2407" xr:uid="{00000000-0005-0000-0000-000078090000}"/>
    <cellStyle name="Normal 12" xfId="50" xr:uid="{00000000-0005-0000-0000-000079090000}"/>
    <cellStyle name="Normal 12 2" xfId="71" xr:uid="{00000000-0005-0000-0000-00007A090000}"/>
    <cellStyle name="Normal 12 2 2" xfId="144" xr:uid="{00000000-0005-0000-0000-00007B090000}"/>
    <cellStyle name="Normal 12 2 2 2" xfId="317" xr:uid="{00000000-0005-0000-0000-00007C090000}"/>
    <cellStyle name="Normal 12 2 2 2 2" xfId="1437" xr:uid="{00000000-0005-0000-0000-00007D090000}"/>
    <cellStyle name="Normal 12 2 2 2 2 2" xfId="3605" xr:uid="{00000000-0005-0000-0000-00007E090000}"/>
    <cellStyle name="Normal 12 2 2 2 3" xfId="2645" xr:uid="{00000000-0005-0000-0000-00007F090000}"/>
    <cellStyle name="Normal 12 2 2 3" xfId="1229" xr:uid="{00000000-0005-0000-0000-000080090000}"/>
    <cellStyle name="Normal 12 2 2 3 2" xfId="3546" xr:uid="{00000000-0005-0000-0000-000081090000}"/>
    <cellStyle name="Normal 12 2 2 4" xfId="2488" xr:uid="{00000000-0005-0000-0000-000082090000}"/>
    <cellStyle name="Normal 12 2 3" xfId="172" xr:uid="{00000000-0005-0000-0000-000083090000}"/>
    <cellStyle name="Normal 12 2 3 2" xfId="345" xr:uid="{00000000-0005-0000-0000-000084090000}"/>
    <cellStyle name="Normal 12 2 3 2 2" xfId="1439" xr:uid="{00000000-0005-0000-0000-000085090000}"/>
    <cellStyle name="Normal 12 2 3 2 2 2" xfId="3607" xr:uid="{00000000-0005-0000-0000-000086090000}"/>
    <cellStyle name="Normal 12 2 3 2 3" xfId="2673" xr:uid="{00000000-0005-0000-0000-000087090000}"/>
    <cellStyle name="Normal 12 2 3 3" xfId="430" xr:uid="{00000000-0005-0000-0000-000088090000}"/>
    <cellStyle name="Normal 12 2 3 3 2" xfId="2328" xr:uid="{00000000-0005-0000-0000-000089090000}"/>
    <cellStyle name="Normal 12 2 3 3 2 2" xfId="3764" xr:uid="{00000000-0005-0000-0000-00008A090000}"/>
    <cellStyle name="Normal 12 2 3 3 3" xfId="2352" xr:uid="{00000000-0005-0000-0000-00008B090000}"/>
    <cellStyle name="Normal 12 2 3 3 3 2" xfId="3786" xr:uid="{00000000-0005-0000-0000-00008C090000}"/>
    <cellStyle name="Normal 12 2 3 3 4" xfId="2362" xr:uid="{00000000-0005-0000-0000-00008D090000}"/>
    <cellStyle name="Normal 12 2 3 3 4 2" xfId="3796" xr:uid="{00000000-0005-0000-0000-00008E090000}"/>
    <cellStyle name="Normal 12 2 3 3 5" xfId="2753" xr:uid="{00000000-0005-0000-0000-00008F090000}"/>
    <cellStyle name="Normal 12 2 3 4" xfId="1438" xr:uid="{00000000-0005-0000-0000-000090090000}"/>
    <cellStyle name="Normal 12 2 3 4 2" xfId="3606" xr:uid="{00000000-0005-0000-0000-000091090000}"/>
    <cellStyle name="Normal 12 2 3 5" xfId="2376" xr:uid="{00000000-0005-0000-0000-000092090000}"/>
    <cellStyle name="Normal 12 2 3 5 2" xfId="3810" xr:uid="{00000000-0005-0000-0000-000093090000}"/>
    <cellStyle name="Normal 12 2 3 6" xfId="2381" xr:uid="{00000000-0005-0000-0000-000094090000}"/>
    <cellStyle name="Normal 12 2 3 6 2" xfId="2387" xr:uid="{00000000-0005-0000-0000-000095090000}"/>
    <cellStyle name="Normal 12 2 3 6 2 2" xfId="3821" xr:uid="{00000000-0005-0000-0000-000096090000}"/>
    <cellStyle name="Normal 12 2 3 6 3" xfId="3815" xr:uid="{00000000-0005-0000-0000-000097090000}"/>
    <cellStyle name="Normal 12 2 3 7" xfId="2516" xr:uid="{00000000-0005-0000-0000-000098090000}"/>
    <cellStyle name="Normal 12 2 4" xfId="175" xr:uid="{00000000-0005-0000-0000-000099090000}"/>
    <cellStyle name="Normal 12 2 4 2" xfId="210" xr:uid="{00000000-0005-0000-0000-00009A090000}"/>
    <cellStyle name="Normal 12 2 4 2 2" xfId="381" xr:uid="{00000000-0005-0000-0000-00009B090000}"/>
    <cellStyle name="Normal 12 2 4 2 2 2" xfId="1442" xr:uid="{00000000-0005-0000-0000-00009C090000}"/>
    <cellStyle name="Normal 12 2 4 2 2 2 2" xfId="3610" xr:uid="{00000000-0005-0000-0000-00009D090000}"/>
    <cellStyle name="Normal 12 2 4 2 2 3" xfId="2709" xr:uid="{00000000-0005-0000-0000-00009E090000}"/>
    <cellStyle name="Normal 12 2 4 2 3" xfId="428" xr:uid="{00000000-0005-0000-0000-00009F090000}"/>
    <cellStyle name="Normal 12 2 4 2 3 2" xfId="2751" xr:uid="{00000000-0005-0000-0000-0000A0090000}"/>
    <cellStyle name="Normal 12 2 4 2 4" xfId="1441" xr:uid="{00000000-0005-0000-0000-0000A1090000}"/>
    <cellStyle name="Normal 12 2 4 2 4 2" xfId="3609" xr:uid="{00000000-0005-0000-0000-0000A2090000}"/>
    <cellStyle name="Normal 12 2 4 2 5" xfId="2374" xr:uid="{00000000-0005-0000-0000-0000A3090000}"/>
    <cellStyle name="Normal 12 2 4 2 5 2" xfId="3808" xr:uid="{00000000-0005-0000-0000-0000A4090000}"/>
    <cellStyle name="Normal 12 2 4 2 6" xfId="2550" xr:uid="{00000000-0005-0000-0000-0000A5090000}"/>
    <cellStyle name="Normal 12 2 4 3" xfId="348" xr:uid="{00000000-0005-0000-0000-0000A6090000}"/>
    <cellStyle name="Normal 12 2 4 3 2" xfId="1443" xr:uid="{00000000-0005-0000-0000-0000A7090000}"/>
    <cellStyle name="Normal 12 2 4 3 2 2" xfId="3611" xr:uid="{00000000-0005-0000-0000-0000A8090000}"/>
    <cellStyle name="Normal 12 2 4 3 3" xfId="2676" xr:uid="{00000000-0005-0000-0000-0000A9090000}"/>
    <cellStyle name="Normal 12 2 4 4" xfId="1440" xr:uid="{00000000-0005-0000-0000-0000AA090000}"/>
    <cellStyle name="Normal 12 2 4 4 2" xfId="3608" xr:uid="{00000000-0005-0000-0000-0000AB090000}"/>
    <cellStyle name="Normal 12 2 4 5" xfId="2519" xr:uid="{00000000-0005-0000-0000-0000AC090000}"/>
    <cellStyle name="Normal 12 2 5" xfId="189" xr:uid="{00000000-0005-0000-0000-0000AD090000}"/>
    <cellStyle name="Normal 12 2 5 2" xfId="361" xr:uid="{00000000-0005-0000-0000-0000AE090000}"/>
    <cellStyle name="Normal 12 2 5 2 2" xfId="1445" xr:uid="{00000000-0005-0000-0000-0000AF090000}"/>
    <cellStyle name="Normal 12 2 5 2 2 2" xfId="3613" xr:uid="{00000000-0005-0000-0000-0000B0090000}"/>
    <cellStyle name="Normal 12 2 5 2 3" xfId="2689" xr:uid="{00000000-0005-0000-0000-0000B1090000}"/>
    <cellStyle name="Normal 12 2 5 3" xfId="1444" xr:uid="{00000000-0005-0000-0000-0000B2090000}"/>
    <cellStyle name="Normal 12 2 5 3 2" xfId="3612" xr:uid="{00000000-0005-0000-0000-0000B3090000}"/>
    <cellStyle name="Normal 12 2 5 4" xfId="2532" xr:uid="{00000000-0005-0000-0000-0000B4090000}"/>
    <cellStyle name="Normal 12 2 6" xfId="251" xr:uid="{00000000-0005-0000-0000-0000B5090000}"/>
    <cellStyle name="Normal 12 2 6 2" xfId="1446" xr:uid="{00000000-0005-0000-0000-0000B6090000}"/>
    <cellStyle name="Normal 12 2 6 2 2" xfId="3614" xr:uid="{00000000-0005-0000-0000-0000B7090000}"/>
    <cellStyle name="Normal 12 2 6 3" xfId="2585" xr:uid="{00000000-0005-0000-0000-0000B8090000}"/>
    <cellStyle name="Normal 12 2 7" xfId="1228" xr:uid="{00000000-0005-0000-0000-0000B9090000}"/>
    <cellStyle name="Normal 12 2 7 2" xfId="3545" xr:uid="{00000000-0005-0000-0000-0000BA090000}"/>
    <cellStyle name="Normal 12 2 8" xfId="2428" xr:uid="{00000000-0005-0000-0000-0000BB090000}"/>
    <cellStyle name="Normal 12 3" xfId="133" xr:uid="{00000000-0005-0000-0000-0000BC090000}"/>
    <cellStyle name="Normal 12 3 2" xfId="306" xr:uid="{00000000-0005-0000-0000-0000BD090000}"/>
    <cellStyle name="Normal 12 3 2 2" xfId="1447" xr:uid="{00000000-0005-0000-0000-0000BE090000}"/>
    <cellStyle name="Normal 12 3 2 2 2" xfId="3615" xr:uid="{00000000-0005-0000-0000-0000BF090000}"/>
    <cellStyle name="Normal 12 3 2 3" xfId="2634" xr:uid="{00000000-0005-0000-0000-0000C0090000}"/>
    <cellStyle name="Normal 12 3 3" xfId="1230" xr:uid="{00000000-0005-0000-0000-0000C1090000}"/>
    <cellStyle name="Normal 12 3 3 2" xfId="3547" xr:uid="{00000000-0005-0000-0000-0000C2090000}"/>
    <cellStyle name="Normal 12 3 4" xfId="2477" xr:uid="{00000000-0005-0000-0000-0000C3090000}"/>
    <cellStyle name="Normal 12 4" xfId="241" xr:uid="{00000000-0005-0000-0000-0000C4090000}"/>
    <cellStyle name="Normal 12 4 2" xfId="1448" xr:uid="{00000000-0005-0000-0000-0000C5090000}"/>
    <cellStyle name="Normal 12 4 2 2" xfId="3616" xr:uid="{00000000-0005-0000-0000-0000C6090000}"/>
    <cellStyle name="Normal 12 4 3" xfId="2575" xr:uid="{00000000-0005-0000-0000-0000C7090000}"/>
    <cellStyle name="Normal 12 5" xfId="1227" xr:uid="{00000000-0005-0000-0000-0000C8090000}"/>
    <cellStyle name="Normal 12 5 2" xfId="3544" xr:uid="{00000000-0005-0000-0000-0000C9090000}"/>
    <cellStyle name="Normal 12 6" xfId="2418" xr:uid="{00000000-0005-0000-0000-0000CA090000}"/>
    <cellStyle name="Normal 13" xfId="96" xr:uid="{00000000-0005-0000-0000-0000CB090000}"/>
    <cellStyle name="Normal 13 2" xfId="165" xr:uid="{00000000-0005-0000-0000-0000CC090000}"/>
    <cellStyle name="Normal 13 2 2" xfId="338" xr:uid="{00000000-0005-0000-0000-0000CD090000}"/>
    <cellStyle name="Normal 13 2 2 2" xfId="1449" xr:uid="{00000000-0005-0000-0000-0000CE090000}"/>
    <cellStyle name="Normal 13 2 2 2 2" xfId="3617" xr:uid="{00000000-0005-0000-0000-0000CF090000}"/>
    <cellStyle name="Normal 13 2 2 3" xfId="2666" xr:uid="{00000000-0005-0000-0000-0000D0090000}"/>
    <cellStyle name="Normal 13 2 3" xfId="1231" xr:uid="{00000000-0005-0000-0000-0000D1090000}"/>
    <cellStyle name="Normal 13 2 4" xfId="2509" xr:uid="{00000000-0005-0000-0000-0000D2090000}"/>
    <cellStyle name="Normal 13 3" xfId="271" xr:uid="{00000000-0005-0000-0000-0000D3090000}"/>
    <cellStyle name="Normal 13 3 2" xfId="1450" xr:uid="{00000000-0005-0000-0000-0000D4090000}"/>
    <cellStyle name="Normal 13 3 2 2" xfId="3618" xr:uid="{00000000-0005-0000-0000-0000D5090000}"/>
    <cellStyle name="Normal 13 3 3" xfId="2605" xr:uid="{00000000-0005-0000-0000-0000D6090000}"/>
    <cellStyle name="Normal 13 4" xfId="407" xr:uid="{00000000-0005-0000-0000-0000D7090000}"/>
    <cellStyle name="Normal 13 4 2" xfId="1451" xr:uid="{00000000-0005-0000-0000-0000D8090000}"/>
    <cellStyle name="Normal 13 4 2 2" xfId="3619" xr:uid="{00000000-0005-0000-0000-0000D9090000}"/>
    <cellStyle name="Normal 13 4 3" xfId="2734" xr:uid="{00000000-0005-0000-0000-0000DA090000}"/>
    <cellStyle name="Normal 13 5" xfId="414" xr:uid="{00000000-0005-0000-0000-0000DB090000}"/>
    <cellStyle name="Normal 13 6" xfId="2448" xr:uid="{00000000-0005-0000-0000-0000DC090000}"/>
    <cellStyle name="Normal 14" xfId="47" xr:uid="{00000000-0005-0000-0000-0000DD090000}"/>
    <cellStyle name="Normal 14 2" xfId="1233" xr:uid="{00000000-0005-0000-0000-0000DE090000}"/>
    <cellStyle name="Normal 14 3" xfId="1232" xr:uid="{00000000-0005-0000-0000-0000DF090000}"/>
    <cellStyle name="Normal 15" xfId="102" xr:uid="{00000000-0005-0000-0000-0000E0090000}"/>
    <cellStyle name="Normal 15 2" xfId="208" xr:uid="{00000000-0005-0000-0000-0000E1090000}"/>
    <cellStyle name="Normal 15 2 2" xfId="379" xr:uid="{00000000-0005-0000-0000-0000E2090000}"/>
    <cellStyle name="Normal 15 2 2 2" xfId="1452" xr:uid="{00000000-0005-0000-0000-0000E3090000}"/>
    <cellStyle name="Normal 15 2 2 2 2" xfId="3620" xr:uid="{00000000-0005-0000-0000-0000E4090000}"/>
    <cellStyle name="Normal 15 2 2 3" xfId="2707" xr:uid="{00000000-0005-0000-0000-0000E5090000}"/>
    <cellStyle name="Normal 15 2 3" xfId="427" xr:uid="{00000000-0005-0000-0000-0000E6090000}"/>
    <cellStyle name="Normal 15 2 3 2" xfId="2750" xr:uid="{00000000-0005-0000-0000-0000E7090000}"/>
    <cellStyle name="Normal 15 2 4" xfId="1235" xr:uid="{00000000-0005-0000-0000-0000E8090000}"/>
    <cellStyle name="Normal 15 2 5" xfId="2383" xr:uid="{00000000-0005-0000-0000-0000E9090000}"/>
    <cellStyle name="Normal 15 2 5 2" xfId="3817" xr:uid="{00000000-0005-0000-0000-0000EA090000}"/>
    <cellStyle name="Normal 15 2 6" xfId="2393" xr:uid="{00000000-0005-0000-0000-0000EB090000}"/>
    <cellStyle name="Normal 15 2 6 2" xfId="3827" xr:uid="{00000000-0005-0000-0000-0000EC090000}"/>
    <cellStyle name="Normal 15 2 7" xfId="2548" xr:uid="{00000000-0005-0000-0000-0000ED090000}"/>
    <cellStyle name="Normal 15 3" xfId="277" xr:uid="{00000000-0005-0000-0000-0000EE090000}"/>
    <cellStyle name="Normal 15 3 2" xfId="1236" xr:uid="{00000000-0005-0000-0000-0000EF090000}"/>
    <cellStyle name="Normal 15 3 3" xfId="2611" xr:uid="{00000000-0005-0000-0000-0000F0090000}"/>
    <cellStyle name="Normal 15 4" xfId="1234" xr:uid="{00000000-0005-0000-0000-0000F1090000}"/>
    <cellStyle name="Normal 15 5" xfId="2454" xr:uid="{00000000-0005-0000-0000-0000F2090000}"/>
    <cellStyle name="Normal 16" xfId="173" xr:uid="{00000000-0005-0000-0000-0000F3090000}"/>
    <cellStyle name="Normal 16 2" xfId="184" xr:uid="{00000000-0005-0000-0000-0000F4090000}"/>
    <cellStyle name="Normal 16 2 2" xfId="389" xr:uid="{00000000-0005-0000-0000-0000F5090000}"/>
    <cellStyle name="Normal 16 2 2 2" xfId="1453" xr:uid="{00000000-0005-0000-0000-0000F6090000}"/>
    <cellStyle name="Normal 16 2 2 2 2" xfId="3621" xr:uid="{00000000-0005-0000-0000-0000F7090000}"/>
    <cellStyle name="Normal 16 2 2 3" xfId="2717" xr:uid="{00000000-0005-0000-0000-0000F8090000}"/>
    <cellStyle name="Normal 16 2 3" xfId="357" xr:uid="{00000000-0005-0000-0000-0000F9090000}"/>
    <cellStyle name="Normal 16 2 3 2" xfId="1454" xr:uid="{00000000-0005-0000-0000-0000FA090000}"/>
    <cellStyle name="Normal 16 2 3 2 2" xfId="3622" xr:uid="{00000000-0005-0000-0000-0000FB090000}"/>
    <cellStyle name="Normal 16 2 3 3" xfId="2685" xr:uid="{00000000-0005-0000-0000-0000FC090000}"/>
    <cellStyle name="Normal 16 2 4" xfId="391" xr:uid="{00000000-0005-0000-0000-0000FD090000}"/>
    <cellStyle name="Normal 16 2 4 2" xfId="1455" xr:uid="{00000000-0005-0000-0000-0000FE090000}"/>
    <cellStyle name="Normal 16 2 4 2 2" xfId="3623" xr:uid="{00000000-0005-0000-0000-0000FF090000}"/>
    <cellStyle name="Normal 16 2 4 3" xfId="2719" xr:uid="{00000000-0005-0000-0000-0000000A0000}"/>
    <cellStyle name="Normal 16 2 5" xfId="1238" xr:uid="{00000000-0005-0000-0000-0000010A0000}"/>
    <cellStyle name="Normal 16 2 5 2" xfId="3549" xr:uid="{00000000-0005-0000-0000-0000020A0000}"/>
    <cellStyle name="Normal 16 2 6" xfId="2528" xr:uid="{00000000-0005-0000-0000-0000030A0000}"/>
    <cellStyle name="Normal 16 3" xfId="346" xr:uid="{00000000-0005-0000-0000-0000040A0000}"/>
    <cellStyle name="Normal 16 3 2" xfId="1456" xr:uid="{00000000-0005-0000-0000-0000050A0000}"/>
    <cellStyle name="Normal 16 3 2 2" xfId="3624" xr:uid="{00000000-0005-0000-0000-0000060A0000}"/>
    <cellStyle name="Normal 16 3 3" xfId="2674" xr:uid="{00000000-0005-0000-0000-0000070A0000}"/>
    <cellStyle name="Normal 16 4" xfId="1237" xr:uid="{00000000-0005-0000-0000-0000080A0000}"/>
    <cellStyle name="Normal 16 4 2" xfId="3548" xr:uid="{00000000-0005-0000-0000-0000090A0000}"/>
    <cellStyle name="Normal 16 5" xfId="2517" xr:uid="{00000000-0005-0000-0000-00000A0A0000}"/>
    <cellStyle name="Normal 17" xfId="174" xr:uid="{00000000-0005-0000-0000-00000B0A0000}"/>
    <cellStyle name="Normal 17 2" xfId="179" xr:uid="{00000000-0005-0000-0000-00000C0A0000}"/>
    <cellStyle name="Normal 17 2 2" xfId="352" xr:uid="{00000000-0005-0000-0000-00000D0A0000}"/>
    <cellStyle name="Normal 17 2 2 2" xfId="1457" xr:uid="{00000000-0005-0000-0000-00000E0A0000}"/>
    <cellStyle name="Normal 17 2 2 2 2" xfId="3625" xr:uid="{00000000-0005-0000-0000-00000F0A0000}"/>
    <cellStyle name="Normal 17 2 2 3" xfId="2680" xr:uid="{00000000-0005-0000-0000-0000100A0000}"/>
    <cellStyle name="Normal 17 2 3" xfId="397" xr:uid="{00000000-0005-0000-0000-0000110A0000}"/>
    <cellStyle name="Normal 17 2 3 2" xfId="2725" xr:uid="{00000000-0005-0000-0000-0000120A0000}"/>
    <cellStyle name="Normal 17 2 4" xfId="438" xr:uid="{00000000-0005-0000-0000-0000130A0000}"/>
    <cellStyle name="Normal 17 2 4 2" xfId="2761" xr:uid="{00000000-0005-0000-0000-0000140A0000}"/>
    <cellStyle name="Normal 17 2 5" xfId="1240" xr:uid="{00000000-0005-0000-0000-0000150A0000}"/>
    <cellStyle name="Normal 17 2 6" xfId="2349" xr:uid="{00000000-0005-0000-0000-0000160A0000}"/>
    <cellStyle name="Normal 17 2 6 2" xfId="3784" xr:uid="{00000000-0005-0000-0000-0000170A0000}"/>
    <cellStyle name="Normal 17 2 7" xfId="2372" xr:uid="{00000000-0005-0000-0000-0000180A0000}"/>
    <cellStyle name="Normal 17 2 7 2" xfId="3806" xr:uid="{00000000-0005-0000-0000-0000190A0000}"/>
    <cellStyle name="Normal 17 2 8" xfId="2385" xr:uid="{00000000-0005-0000-0000-00001A0A0000}"/>
    <cellStyle name="Normal 17 2 8 2" xfId="3819" xr:uid="{00000000-0005-0000-0000-00001B0A0000}"/>
    <cellStyle name="Normal 17 2 9" xfId="2523" xr:uid="{00000000-0005-0000-0000-00001C0A0000}"/>
    <cellStyle name="Normal 17 3" xfId="347" xr:uid="{00000000-0005-0000-0000-00001D0A0000}"/>
    <cellStyle name="Normal 17 3 2" xfId="1458" xr:uid="{00000000-0005-0000-0000-00001E0A0000}"/>
    <cellStyle name="Normal 17 3 2 2" xfId="3626" xr:uid="{00000000-0005-0000-0000-00001F0A0000}"/>
    <cellStyle name="Normal 17 3 3" xfId="2675" xr:uid="{00000000-0005-0000-0000-0000200A0000}"/>
    <cellStyle name="Normal 17 4" xfId="1239" xr:uid="{00000000-0005-0000-0000-0000210A0000}"/>
    <cellStyle name="Normal 17 5" xfId="2518" xr:uid="{00000000-0005-0000-0000-0000220A0000}"/>
    <cellStyle name="Normal 18" xfId="190" xr:uid="{00000000-0005-0000-0000-0000230A0000}"/>
    <cellStyle name="Normal 18 2" xfId="362" xr:uid="{00000000-0005-0000-0000-0000240A0000}"/>
    <cellStyle name="Normal 18 2 2" xfId="1459" xr:uid="{00000000-0005-0000-0000-0000250A0000}"/>
    <cellStyle name="Normal 18 2 2 2" xfId="3627" xr:uid="{00000000-0005-0000-0000-0000260A0000}"/>
    <cellStyle name="Normal 18 2 3" xfId="2690" xr:uid="{00000000-0005-0000-0000-0000270A0000}"/>
    <cellStyle name="Normal 18 3" xfId="441" xr:uid="{00000000-0005-0000-0000-0000280A0000}"/>
    <cellStyle name="Normal 18 3 2" xfId="2764" xr:uid="{00000000-0005-0000-0000-0000290A0000}"/>
    <cellStyle name="Normal 18 4" xfId="1241" xr:uid="{00000000-0005-0000-0000-00002A0A0000}"/>
    <cellStyle name="Normal 18 4 2" xfId="3550" xr:uid="{00000000-0005-0000-0000-00002B0A0000}"/>
    <cellStyle name="Normal 18 5" xfId="2533" xr:uid="{00000000-0005-0000-0000-00002C0A0000}"/>
    <cellStyle name="Normal 19" xfId="198" xr:uid="{00000000-0005-0000-0000-00002D0A0000}"/>
    <cellStyle name="Normal 19 2" xfId="369" xr:uid="{00000000-0005-0000-0000-00002E0A0000}"/>
    <cellStyle name="Normal 19 2 2" xfId="1460" xr:uid="{00000000-0005-0000-0000-00002F0A0000}"/>
    <cellStyle name="Normal 19 2 2 2" xfId="3628" xr:uid="{00000000-0005-0000-0000-0000300A0000}"/>
    <cellStyle name="Normal 19 2 3" xfId="2697" xr:uid="{00000000-0005-0000-0000-0000310A0000}"/>
    <cellStyle name="Normal 19 3" xfId="390" xr:uid="{00000000-0005-0000-0000-0000320A0000}"/>
    <cellStyle name="Normal 19 3 2" xfId="1461" xr:uid="{00000000-0005-0000-0000-0000330A0000}"/>
    <cellStyle name="Normal 19 3 2 2" xfId="3629" xr:uid="{00000000-0005-0000-0000-0000340A0000}"/>
    <cellStyle name="Normal 19 3 3" xfId="2718" xr:uid="{00000000-0005-0000-0000-0000350A0000}"/>
    <cellStyle name="Normal 19 4" xfId="394" xr:uid="{00000000-0005-0000-0000-0000360A0000}"/>
    <cellStyle name="Normal 19 4 2" xfId="406" xr:uid="{00000000-0005-0000-0000-0000370A0000}"/>
    <cellStyle name="Normal 19 4 2 2" xfId="2733" xr:uid="{00000000-0005-0000-0000-0000380A0000}"/>
    <cellStyle name="Normal 19 4 3" xfId="2394" xr:uid="{00000000-0005-0000-0000-0000390A0000}"/>
    <cellStyle name="Normal 19 4 3 2" xfId="3828" xr:uid="{00000000-0005-0000-0000-00003A0A0000}"/>
    <cellStyle name="Normal 19 4 4" xfId="2722" xr:uid="{00000000-0005-0000-0000-00003B0A0000}"/>
    <cellStyle name="Normal 19 5" xfId="1330" xr:uid="{00000000-0005-0000-0000-00003C0A0000}"/>
    <cellStyle name="Normal 19 6" xfId="2539" xr:uid="{00000000-0005-0000-0000-00003D0A0000}"/>
    <cellStyle name="Normal 2" xfId="19" xr:uid="{00000000-0005-0000-0000-00003E0A0000}"/>
    <cellStyle name="Normal 2 10" xfId="2403" xr:uid="{00000000-0005-0000-0000-00003F0A0000}"/>
    <cellStyle name="Normal 2 2" xfId="21" xr:uid="{00000000-0005-0000-0000-0000400A0000}"/>
    <cellStyle name="Normal 2 2 2" xfId="1242" xr:uid="{00000000-0005-0000-0000-0000410A0000}"/>
    <cellStyle name="Normal 2 2 4" xfId="411" xr:uid="{00000000-0005-0000-0000-0000420A0000}"/>
    <cellStyle name="Normal 2 2 4 2" xfId="1462" xr:uid="{00000000-0005-0000-0000-0000430A0000}"/>
    <cellStyle name="Normal 2 2 4 2 2" xfId="3630" xr:uid="{00000000-0005-0000-0000-0000440A0000}"/>
    <cellStyle name="Normal 2 2 4 3" xfId="2338" xr:uid="{00000000-0005-0000-0000-0000450A0000}"/>
    <cellStyle name="Normal 2 2 4 3 2" xfId="3773" xr:uid="{00000000-0005-0000-0000-0000460A0000}"/>
    <cellStyle name="Normal 2 2 4 4" xfId="2364" xr:uid="{00000000-0005-0000-0000-0000470A0000}"/>
    <cellStyle name="Normal 2 2 4 4 2" xfId="2398" xr:uid="{00000000-0005-0000-0000-0000480A0000}"/>
    <cellStyle name="Normal 2 2 4 4 2 2" xfId="3832" xr:uid="{00000000-0005-0000-0000-0000490A0000}"/>
    <cellStyle name="Normal 2 2 4 4 3" xfId="3798" xr:uid="{00000000-0005-0000-0000-00004A0A0000}"/>
    <cellStyle name="Normal 2 2 4 5" xfId="2379" xr:uid="{00000000-0005-0000-0000-00004B0A0000}"/>
    <cellStyle name="Normal 2 2 4 5 2" xfId="3813" xr:uid="{00000000-0005-0000-0000-00004C0A0000}"/>
    <cellStyle name="Normal 2 2 4 6" xfId="2380" xr:uid="{00000000-0005-0000-0000-00004D0A0000}"/>
    <cellStyle name="Normal 2 2 4 6 2" xfId="2386" xr:uid="{00000000-0005-0000-0000-00004E0A0000}"/>
    <cellStyle name="Normal 2 2 4 6 2 2" xfId="3820" xr:uid="{00000000-0005-0000-0000-00004F0A0000}"/>
    <cellStyle name="Normal 2 2 4 6 3" xfId="3814" xr:uid="{00000000-0005-0000-0000-0000500A0000}"/>
    <cellStyle name="Normal 2 2 4 7" xfId="2391" xr:uid="{00000000-0005-0000-0000-0000510A0000}"/>
    <cellStyle name="Normal 2 2 4 7 2" xfId="3825" xr:uid="{00000000-0005-0000-0000-0000520A0000}"/>
    <cellStyle name="Normal 2 2 4 8" xfId="2737" xr:uid="{00000000-0005-0000-0000-0000530A0000}"/>
    <cellStyle name="Normal 2 3" xfId="30" xr:uid="{00000000-0005-0000-0000-0000540A0000}"/>
    <cellStyle name="Normal 2 3 2" xfId="119" xr:uid="{00000000-0005-0000-0000-0000550A0000}"/>
    <cellStyle name="Normal 2 3 2 2" xfId="292" xr:uid="{00000000-0005-0000-0000-0000560A0000}"/>
    <cellStyle name="Normal 2 3 2 2 2" xfId="1464" xr:uid="{00000000-0005-0000-0000-0000570A0000}"/>
    <cellStyle name="Normal 2 3 2 2 2 2" xfId="3632" xr:uid="{00000000-0005-0000-0000-0000580A0000}"/>
    <cellStyle name="Normal 2 3 2 2 3" xfId="2620" xr:uid="{00000000-0005-0000-0000-0000590A0000}"/>
    <cellStyle name="Normal 2 3 2 3" xfId="1463" xr:uid="{00000000-0005-0000-0000-00005A0A0000}"/>
    <cellStyle name="Normal 2 3 2 3 2" xfId="3631" xr:uid="{00000000-0005-0000-0000-00005B0A0000}"/>
    <cellStyle name="Normal 2 3 2 4" xfId="2463" xr:uid="{00000000-0005-0000-0000-00005C0A0000}"/>
    <cellStyle name="Normal 2 3 3" xfId="231" xr:uid="{00000000-0005-0000-0000-00005D0A0000}"/>
    <cellStyle name="Normal 2 3 3 2" xfId="1465" xr:uid="{00000000-0005-0000-0000-00005E0A0000}"/>
    <cellStyle name="Normal 2 3 3 2 2" xfId="3633" xr:uid="{00000000-0005-0000-0000-00005F0A0000}"/>
    <cellStyle name="Normal 2 3 3 3" xfId="2565" xr:uid="{00000000-0005-0000-0000-0000600A0000}"/>
    <cellStyle name="Normal 2 3 4" xfId="1243" xr:uid="{00000000-0005-0000-0000-0000610A0000}"/>
    <cellStyle name="Normal 2 3 5" xfId="2408" xr:uid="{00000000-0005-0000-0000-0000620A0000}"/>
    <cellStyle name="Normal 2 4" xfId="113" xr:uid="{00000000-0005-0000-0000-0000630A0000}"/>
    <cellStyle name="Normal 2 4 2" xfId="286" xr:uid="{00000000-0005-0000-0000-0000640A0000}"/>
    <cellStyle name="Normal 2 4 2 2" xfId="1467" xr:uid="{00000000-0005-0000-0000-0000650A0000}"/>
    <cellStyle name="Normal 2 4 2 2 2" xfId="3635" xr:uid="{00000000-0005-0000-0000-0000660A0000}"/>
    <cellStyle name="Normal 2 4 2 3" xfId="2614" xr:uid="{00000000-0005-0000-0000-0000670A0000}"/>
    <cellStyle name="Normal 2 4 3" xfId="1466" xr:uid="{00000000-0005-0000-0000-0000680A0000}"/>
    <cellStyle name="Normal 2 4 3 2" xfId="3634" xr:uid="{00000000-0005-0000-0000-0000690A0000}"/>
    <cellStyle name="Normal 2 4 4" xfId="2457" xr:uid="{00000000-0005-0000-0000-00006A0A0000}"/>
    <cellStyle name="Normal 2 5" xfId="225" xr:uid="{00000000-0005-0000-0000-00006B0A0000}"/>
    <cellStyle name="Normal 2 5 2" xfId="1468" xr:uid="{00000000-0005-0000-0000-00006C0A0000}"/>
    <cellStyle name="Normal 2 5 2 2" xfId="3636" xr:uid="{00000000-0005-0000-0000-00006D0A0000}"/>
    <cellStyle name="Normal 2 5 3" xfId="2559" xr:uid="{00000000-0005-0000-0000-00006E0A0000}"/>
    <cellStyle name="Normal 2 6" xfId="396" xr:uid="{00000000-0005-0000-0000-00006F0A0000}"/>
    <cellStyle name="Normal 2 6 2" xfId="1975" xr:uid="{00000000-0005-0000-0000-0000700A0000}"/>
    <cellStyle name="Normal 2 6 3" xfId="2724" xr:uid="{00000000-0005-0000-0000-0000710A0000}"/>
    <cellStyle name="Normal 2 7" xfId="408" xr:uid="{00000000-0005-0000-0000-0000720A0000}"/>
    <cellStyle name="Normal 2 7 2" xfId="2361" xr:uid="{00000000-0005-0000-0000-0000730A0000}"/>
    <cellStyle name="Normal 2 7 2 2" xfId="3795" xr:uid="{00000000-0005-0000-0000-0000740A0000}"/>
    <cellStyle name="Normal 2 7 3" xfId="2735" xr:uid="{00000000-0005-0000-0000-0000750A0000}"/>
    <cellStyle name="Normal 2 8" xfId="454" xr:uid="{00000000-0005-0000-0000-0000760A0000}"/>
    <cellStyle name="Normal 2 8 2" xfId="2775" xr:uid="{00000000-0005-0000-0000-0000770A0000}"/>
    <cellStyle name="Normal 2 9" xfId="2358" xr:uid="{00000000-0005-0000-0000-0000780A0000}"/>
    <cellStyle name="Normal 2 9 2" xfId="3792" xr:uid="{00000000-0005-0000-0000-0000790A0000}"/>
    <cellStyle name="Normal 20" xfId="216" xr:uid="{00000000-0005-0000-0000-00007A0A0000}"/>
    <cellStyle name="Normal 20 2" xfId="387" xr:uid="{00000000-0005-0000-0000-00007B0A0000}"/>
    <cellStyle name="Normal 20 2 2" xfId="1470" xr:uid="{00000000-0005-0000-0000-00007C0A0000}"/>
    <cellStyle name="Normal 20 2 2 2" xfId="3638" xr:uid="{00000000-0005-0000-0000-00007D0A0000}"/>
    <cellStyle name="Normal 20 2 3" xfId="2715" xr:uid="{00000000-0005-0000-0000-00007E0A0000}"/>
    <cellStyle name="Normal 20 3" xfId="400" xr:uid="{00000000-0005-0000-0000-00007F0A0000}"/>
    <cellStyle name="Normal 20 3 2" xfId="2728" xr:uid="{00000000-0005-0000-0000-0000800A0000}"/>
    <cellStyle name="Normal 20 4" xfId="439" xr:uid="{00000000-0005-0000-0000-0000810A0000}"/>
    <cellStyle name="Normal 20 4 2" xfId="2762" xr:uid="{00000000-0005-0000-0000-0000820A0000}"/>
    <cellStyle name="Normal 20 5" xfId="1469" xr:uid="{00000000-0005-0000-0000-0000830A0000}"/>
    <cellStyle name="Normal 20 5 2" xfId="3637" xr:uid="{00000000-0005-0000-0000-0000840A0000}"/>
    <cellStyle name="Normal 20 6" xfId="2326" xr:uid="{00000000-0005-0000-0000-0000850A0000}"/>
    <cellStyle name="Normal 20 6 2" xfId="3762" xr:uid="{00000000-0005-0000-0000-0000860A0000}"/>
    <cellStyle name="Normal 20 7" xfId="2348" xr:uid="{00000000-0005-0000-0000-0000870A0000}"/>
    <cellStyle name="Normal 20 7 2" xfId="3783" xr:uid="{00000000-0005-0000-0000-0000880A0000}"/>
    <cellStyle name="Normal 20 8" xfId="2373" xr:uid="{00000000-0005-0000-0000-0000890A0000}"/>
    <cellStyle name="Normal 20 8 2" xfId="3807" xr:uid="{00000000-0005-0000-0000-00008A0A0000}"/>
    <cellStyle name="Normal 20 9" xfId="2556" xr:uid="{00000000-0005-0000-0000-00008B0A0000}"/>
    <cellStyle name="Normal 21" xfId="393" xr:uid="{00000000-0005-0000-0000-00008C0A0000}"/>
    <cellStyle name="Normal 21 2" xfId="418" xr:uid="{00000000-0005-0000-0000-00008D0A0000}"/>
    <cellStyle name="Normal 21 2 2" xfId="2384" xr:uid="{00000000-0005-0000-0000-00008E0A0000}"/>
    <cellStyle name="Normal 21 2 2 2" xfId="2399" xr:uid="{00000000-0005-0000-0000-00008F0A0000}"/>
    <cellStyle name="Normal 21 2 2 2 2" xfId="3833" xr:uid="{00000000-0005-0000-0000-0000900A0000}"/>
    <cellStyle name="Normal 21 2 2 3" xfId="3818" xr:uid="{00000000-0005-0000-0000-0000910A0000}"/>
    <cellStyle name="Normal 21 3" xfId="2721" xr:uid="{00000000-0005-0000-0000-0000920A0000}"/>
    <cellStyle name="Normal 22" xfId="403" xr:uid="{00000000-0005-0000-0000-0000930A0000}"/>
    <cellStyle name="Normal 22 2" xfId="1976" xr:uid="{00000000-0005-0000-0000-0000940A0000}"/>
    <cellStyle name="Normal 23" xfId="405" xr:uid="{00000000-0005-0000-0000-0000950A0000}"/>
    <cellStyle name="Normal 23 2" xfId="2732" xr:uid="{00000000-0005-0000-0000-0000960A0000}"/>
    <cellStyle name="Normal 24" xfId="452" xr:uid="{00000000-0005-0000-0000-0000970A0000}"/>
    <cellStyle name="Normal 24 2" xfId="2773" xr:uid="{00000000-0005-0000-0000-0000980A0000}"/>
    <cellStyle name="Normal 25" xfId="453" xr:uid="{00000000-0005-0000-0000-0000990A0000}"/>
    <cellStyle name="Normal 25 2" xfId="2774" xr:uid="{00000000-0005-0000-0000-00009A0A0000}"/>
    <cellStyle name="Normal 26" xfId="2327" xr:uid="{00000000-0005-0000-0000-00009B0A0000}"/>
    <cellStyle name="Normal 26 2" xfId="3763" xr:uid="{00000000-0005-0000-0000-00009C0A0000}"/>
    <cellStyle name="Normal 27" xfId="2336" xr:uid="{00000000-0005-0000-0000-00009D0A0000}"/>
    <cellStyle name="Normal 28" xfId="2337" xr:uid="{00000000-0005-0000-0000-00009E0A0000}"/>
    <cellStyle name="Normal 28 2" xfId="3772" xr:uid="{00000000-0005-0000-0000-00009F0A0000}"/>
    <cellStyle name="Normal 29" xfId="2351" xr:uid="{00000000-0005-0000-0000-0000A00A0000}"/>
    <cellStyle name="Normal 29 2" xfId="3785" xr:uid="{00000000-0005-0000-0000-0000A10A0000}"/>
    <cellStyle name="Normal 3" xfId="20" xr:uid="{00000000-0005-0000-0000-0000A20A0000}"/>
    <cellStyle name="Normal 3 10" xfId="53" xr:uid="{00000000-0005-0000-0000-0000A30A0000}"/>
    <cellStyle name="Normal 3 2" xfId="58" xr:uid="{00000000-0005-0000-0000-0000A40A0000}"/>
    <cellStyle name="Normal 3 2 2" xfId="423" xr:uid="{00000000-0005-0000-0000-0000A50A0000}"/>
    <cellStyle name="Normal 3 2 2 2" xfId="448" xr:uid="{00000000-0005-0000-0000-0000A60A0000}"/>
    <cellStyle name="Normal 3 2 2 2 2" xfId="1247" xr:uid="{00000000-0005-0000-0000-0000A70A0000}"/>
    <cellStyle name="Normal 3 2 2 2 2 2" xfId="3554" xr:uid="{00000000-0005-0000-0000-0000A80A0000}"/>
    <cellStyle name="Normal 3 2 2 3" xfId="1246" xr:uid="{00000000-0005-0000-0000-0000A90A0000}"/>
    <cellStyle name="Normal 3 2 2 3 2" xfId="3553" xr:uid="{00000000-0005-0000-0000-0000AA0A0000}"/>
    <cellStyle name="Normal 3 2 3" xfId="1248" xr:uid="{00000000-0005-0000-0000-0000AB0A0000}"/>
    <cellStyle name="Normal 3 2 3 2" xfId="3555" xr:uid="{00000000-0005-0000-0000-0000AC0A0000}"/>
    <cellStyle name="Normal 3 2 4" xfId="1245" xr:uid="{00000000-0005-0000-0000-0000AD0A0000}"/>
    <cellStyle name="Normal 3 2 4 2" xfId="3552" xr:uid="{00000000-0005-0000-0000-0000AE0A0000}"/>
    <cellStyle name="Normal 3 3" xfId="37" xr:uid="{00000000-0005-0000-0000-0000AF0A0000}"/>
    <cellStyle name="Normal 3 3 2" xfId="1249" xr:uid="{00000000-0005-0000-0000-0000B00A0000}"/>
    <cellStyle name="Normal 3 3 2 2" xfId="1250" xr:uid="{00000000-0005-0000-0000-0000B10A0000}"/>
    <cellStyle name="Normal 3 3 2 2 2" xfId="3557" xr:uid="{00000000-0005-0000-0000-0000B20A0000}"/>
    <cellStyle name="Normal 3 3 2 3" xfId="3556" xr:uid="{00000000-0005-0000-0000-0000B30A0000}"/>
    <cellStyle name="Normal 3 3 3" xfId="1251" xr:uid="{00000000-0005-0000-0000-0000B40A0000}"/>
    <cellStyle name="Normal 3 3 3 2" xfId="3558" xr:uid="{00000000-0005-0000-0000-0000B50A0000}"/>
    <cellStyle name="Normal 3 3 4" xfId="1252" xr:uid="{00000000-0005-0000-0000-0000B60A0000}"/>
    <cellStyle name="Normal 3 3 4 2" xfId="3559" xr:uid="{00000000-0005-0000-0000-0000B70A0000}"/>
    <cellStyle name="Normal 3 4" xfId="449" xr:uid="{00000000-0005-0000-0000-0000B80A0000}"/>
    <cellStyle name="Normal 3 4 2" xfId="1254" xr:uid="{00000000-0005-0000-0000-0000B90A0000}"/>
    <cellStyle name="Normal 3 4 2 2" xfId="3561" xr:uid="{00000000-0005-0000-0000-0000BA0A0000}"/>
    <cellStyle name="Normal 3 4 3" xfId="1253" xr:uid="{00000000-0005-0000-0000-0000BB0A0000}"/>
    <cellStyle name="Normal 3 4 3 2" xfId="3560" xr:uid="{00000000-0005-0000-0000-0000BC0A0000}"/>
    <cellStyle name="Normal 3 5" xfId="1255" xr:uid="{00000000-0005-0000-0000-0000BD0A0000}"/>
    <cellStyle name="Normal 3 5 2" xfId="3562" xr:uid="{00000000-0005-0000-0000-0000BE0A0000}"/>
    <cellStyle name="Normal 3 6" xfId="1244" xr:uid="{00000000-0005-0000-0000-0000BF0A0000}"/>
    <cellStyle name="Normal 3 6 2" xfId="3551" xr:uid="{00000000-0005-0000-0000-0000C00A0000}"/>
    <cellStyle name="Normal 3 7" xfId="2359" xr:uid="{00000000-0005-0000-0000-0000C10A0000}"/>
    <cellStyle name="Normal 3 7 2" xfId="3793" xr:uid="{00000000-0005-0000-0000-0000C20A0000}"/>
    <cellStyle name="Normal 30" xfId="2363" xr:uid="{00000000-0005-0000-0000-0000C30A0000}"/>
    <cellStyle name="Normal 30 2" xfId="3797" xr:uid="{00000000-0005-0000-0000-0000C40A0000}"/>
    <cellStyle name="Normal 31" xfId="2366" xr:uid="{00000000-0005-0000-0000-0000C50A0000}"/>
    <cellStyle name="Normal 31 2" xfId="3800" xr:uid="{00000000-0005-0000-0000-0000C60A0000}"/>
    <cellStyle name="Normal 32" xfId="2369" xr:uid="{00000000-0005-0000-0000-0000C70A0000}"/>
    <cellStyle name="Normal 32 2" xfId="3803" xr:uid="{00000000-0005-0000-0000-0000C80A0000}"/>
    <cellStyle name="Normal 33" xfId="2371" xr:uid="{00000000-0005-0000-0000-0000C90A0000}"/>
    <cellStyle name="Normal 33 2" xfId="3805" xr:uid="{00000000-0005-0000-0000-0000CA0A0000}"/>
    <cellStyle name="Normal 34" xfId="2392" xr:uid="{00000000-0005-0000-0000-0000CB0A0000}"/>
    <cellStyle name="Normal 34 2" xfId="3826" xr:uid="{00000000-0005-0000-0000-0000CC0A0000}"/>
    <cellStyle name="Normal 35" xfId="3834" xr:uid="{00000000-0005-0000-0000-0000CD0A0000}"/>
    <cellStyle name="Normal 4" xfId="25" xr:uid="{00000000-0005-0000-0000-0000CE0A0000}"/>
    <cellStyle name="Normal 4 2" xfId="33" xr:uid="{00000000-0005-0000-0000-0000CF0A0000}"/>
    <cellStyle name="Normal 4 2 2" xfId="64" xr:uid="{00000000-0005-0000-0000-0000D00A0000}"/>
    <cellStyle name="Normal 4 2 2 2" xfId="137" xr:uid="{00000000-0005-0000-0000-0000D10A0000}"/>
    <cellStyle name="Normal 4 2 2 2 2" xfId="310" xr:uid="{00000000-0005-0000-0000-0000D20A0000}"/>
    <cellStyle name="Normal 4 2 2 2 2 2" xfId="1472" xr:uid="{00000000-0005-0000-0000-0000D30A0000}"/>
    <cellStyle name="Normal 4 2 2 2 2 2 2" xfId="3640" xr:uid="{00000000-0005-0000-0000-0000D40A0000}"/>
    <cellStyle name="Normal 4 2 2 2 2 3" xfId="2638" xr:uid="{00000000-0005-0000-0000-0000D50A0000}"/>
    <cellStyle name="Normal 4 2 2 2 3" xfId="1471" xr:uid="{00000000-0005-0000-0000-0000D60A0000}"/>
    <cellStyle name="Normal 4 2 2 2 3 2" xfId="3639" xr:uid="{00000000-0005-0000-0000-0000D70A0000}"/>
    <cellStyle name="Normal 4 2 2 2 4" xfId="2481" xr:uid="{00000000-0005-0000-0000-0000D80A0000}"/>
    <cellStyle name="Normal 4 2 2 3" xfId="200" xr:uid="{00000000-0005-0000-0000-0000D90A0000}"/>
    <cellStyle name="Normal 4 2 2 3 2" xfId="371" xr:uid="{00000000-0005-0000-0000-0000DA0A0000}"/>
    <cellStyle name="Normal 4 2 2 3 2 2" xfId="412" xr:uid="{00000000-0005-0000-0000-0000DB0A0000}"/>
    <cellStyle name="Normal 4 2 2 3 2 2 2" xfId="2738" xr:uid="{00000000-0005-0000-0000-0000DC0A0000}"/>
    <cellStyle name="Normal 4 2 2 3 2 3" xfId="1473" xr:uid="{00000000-0005-0000-0000-0000DD0A0000}"/>
    <cellStyle name="Normal 4 2 2 3 2 3 2" xfId="3641" xr:uid="{00000000-0005-0000-0000-0000DE0A0000}"/>
    <cellStyle name="Normal 4 2 2 3 2 4" xfId="2395" xr:uid="{00000000-0005-0000-0000-0000DF0A0000}"/>
    <cellStyle name="Normal 4 2 2 3 2 4 2" xfId="3829" xr:uid="{00000000-0005-0000-0000-0000E00A0000}"/>
    <cellStyle name="Normal 4 2 2 3 2 5" xfId="2699" xr:uid="{00000000-0005-0000-0000-0000E10A0000}"/>
    <cellStyle name="Normal 4 2 2 3 3" xfId="401" xr:uid="{00000000-0005-0000-0000-0000E20A0000}"/>
    <cellStyle name="Normal 4 2 2 3 3 2" xfId="2729" xr:uid="{00000000-0005-0000-0000-0000E30A0000}"/>
    <cellStyle name="Normal 4 2 2 3 4" xfId="1258" xr:uid="{00000000-0005-0000-0000-0000E40A0000}"/>
    <cellStyle name="Normal 4 2 2 3 4 2" xfId="3564" xr:uid="{00000000-0005-0000-0000-0000E50A0000}"/>
    <cellStyle name="Normal 4 2 2 3 5" xfId="2353" xr:uid="{00000000-0005-0000-0000-0000E60A0000}"/>
    <cellStyle name="Normal 4 2 2 3 5 2" xfId="3787" xr:uid="{00000000-0005-0000-0000-0000E70A0000}"/>
    <cellStyle name="Normal 4 2 2 3 6" xfId="2390" xr:uid="{00000000-0005-0000-0000-0000E80A0000}"/>
    <cellStyle name="Normal 4 2 2 3 6 2" xfId="3824" xr:uid="{00000000-0005-0000-0000-0000E90A0000}"/>
    <cellStyle name="Normal 4 2 2 3 7" xfId="2540" xr:uid="{00000000-0005-0000-0000-0000EA0A0000}"/>
    <cellStyle name="Normal 4 2 2 3 8" xfId="3835" xr:uid="{00000000-0005-0000-0000-0000EB0A0000}"/>
    <cellStyle name="Normal 4 2 2 4" xfId="244" xr:uid="{00000000-0005-0000-0000-0000EC0A0000}"/>
    <cellStyle name="Normal 4 2 2 4 2" xfId="1474" xr:uid="{00000000-0005-0000-0000-0000ED0A0000}"/>
    <cellStyle name="Normal 4 2 2 4 2 2" xfId="3642" xr:uid="{00000000-0005-0000-0000-0000EE0A0000}"/>
    <cellStyle name="Normal 4 2 2 4 3" xfId="2578" xr:uid="{00000000-0005-0000-0000-0000EF0A0000}"/>
    <cellStyle name="Normal 4 2 2 5" xfId="1257" xr:uid="{00000000-0005-0000-0000-0000F00A0000}"/>
    <cellStyle name="Normal 4 2 2 5 2" xfId="3563" xr:uid="{00000000-0005-0000-0000-0000F10A0000}"/>
    <cellStyle name="Normal 4 2 2 6" xfId="2421" xr:uid="{00000000-0005-0000-0000-0000F20A0000}"/>
    <cellStyle name="Normal 4 2 3" xfId="122" xr:uid="{00000000-0005-0000-0000-0000F30A0000}"/>
    <cellStyle name="Normal 4 2 3 2" xfId="295" xr:uid="{00000000-0005-0000-0000-0000F40A0000}"/>
    <cellStyle name="Normal 4 2 3 2 2" xfId="1476" xr:uid="{00000000-0005-0000-0000-0000F50A0000}"/>
    <cellStyle name="Normal 4 2 3 2 2 2" xfId="3644" xr:uid="{00000000-0005-0000-0000-0000F60A0000}"/>
    <cellStyle name="Normal 4 2 3 2 3" xfId="2623" xr:uid="{00000000-0005-0000-0000-0000F70A0000}"/>
    <cellStyle name="Normal 4 2 3 3" xfId="1475" xr:uid="{00000000-0005-0000-0000-0000F80A0000}"/>
    <cellStyle name="Normal 4 2 3 3 2" xfId="3643" xr:uid="{00000000-0005-0000-0000-0000F90A0000}"/>
    <cellStyle name="Normal 4 2 3 4" xfId="2466" xr:uid="{00000000-0005-0000-0000-0000FA0A0000}"/>
    <cellStyle name="Normal 4 2 4" xfId="234" xr:uid="{00000000-0005-0000-0000-0000FB0A0000}"/>
    <cellStyle name="Normal 4 2 4 2" xfId="1477" xr:uid="{00000000-0005-0000-0000-0000FC0A0000}"/>
    <cellStyle name="Normal 4 2 4 2 2" xfId="3645" xr:uid="{00000000-0005-0000-0000-0000FD0A0000}"/>
    <cellStyle name="Normal 4 2 4 3" xfId="2568" xr:uid="{00000000-0005-0000-0000-0000FE0A0000}"/>
    <cellStyle name="Normal 4 2 5" xfId="1256" xr:uid="{00000000-0005-0000-0000-0000FF0A0000}"/>
    <cellStyle name="Normal 4 2 6" xfId="2411" xr:uid="{00000000-0005-0000-0000-0000000B0000}"/>
    <cellStyle name="Normal 4 3" xfId="2350" xr:uid="{00000000-0005-0000-0000-0000010B0000}"/>
    <cellStyle name="Normal 4 4" xfId="2365" xr:uid="{00000000-0005-0000-0000-0000020B0000}"/>
    <cellStyle name="Normal 4 4 2" xfId="3799" xr:uid="{00000000-0005-0000-0000-0000030B0000}"/>
    <cellStyle name="Normal 4 5" xfId="18" xr:uid="{00000000-0005-0000-0000-0000040B0000}"/>
    <cellStyle name="Normal 4 5 2" xfId="112" xr:uid="{00000000-0005-0000-0000-0000050B0000}"/>
    <cellStyle name="Normal 4 5 2 2" xfId="285" xr:uid="{00000000-0005-0000-0000-0000060B0000}"/>
    <cellStyle name="Normal 4 5 2 2 2" xfId="1480" xr:uid="{00000000-0005-0000-0000-0000070B0000}"/>
    <cellStyle name="Normal 4 5 2 2 2 2" xfId="3648" xr:uid="{00000000-0005-0000-0000-0000080B0000}"/>
    <cellStyle name="Normal 4 5 2 2 3" xfId="2613" xr:uid="{00000000-0005-0000-0000-0000090B0000}"/>
    <cellStyle name="Normal 4 5 2 3" xfId="1479" xr:uid="{00000000-0005-0000-0000-00000A0B0000}"/>
    <cellStyle name="Normal 4 5 2 3 2" xfId="3647" xr:uid="{00000000-0005-0000-0000-00000B0B0000}"/>
    <cellStyle name="Normal 4 5 2 4" xfId="2456" xr:uid="{00000000-0005-0000-0000-00000C0B0000}"/>
    <cellStyle name="Normal 4 5 3" xfId="224" xr:uid="{00000000-0005-0000-0000-00000D0B0000}"/>
    <cellStyle name="Normal 4 5 3 2" xfId="1481" xr:uid="{00000000-0005-0000-0000-00000E0B0000}"/>
    <cellStyle name="Normal 4 5 3 2 2" xfId="3649" xr:uid="{00000000-0005-0000-0000-00000F0B0000}"/>
    <cellStyle name="Normal 4 5 3 3" xfId="2558" xr:uid="{00000000-0005-0000-0000-0000100B0000}"/>
    <cellStyle name="Normal 4 5 4" xfId="392" xr:uid="{00000000-0005-0000-0000-0000110B0000}"/>
    <cellStyle name="Normal 4 5 4 2" xfId="1482" xr:uid="{00000000-0005-0000-0000-0000120B0000}"/>
    <cellStyle name="Normal 4 5 4 2 2" xfId="3650" xr:uid="{00000000-0005-0000-0000-0000130B0000}"/>
    <cellStyle name="Normal 4 5 4 3" xfId="2720" xr:uid="{00000000-0005-0000-0000-0000140B0000}"/>
    <cellStyle name="Normal 4 5 5" xfId="395" xr:uid="{00000000-0005-0000-0000-0000150B0000}"/>
    <cellStyle name="Normal 4 5 5 2" xfId="2723" xr:uid="{00000000-0005-0000-0000-0000160B0000}"/>
    <cellStyle name="Normal 4 5 6" xfId="1478" xr:uid="{00000000-0005-0000-0000-0000170B0000}"/>
    <cellStyle name="Normal 4 5 6 2" xfId="3646" xr:uid="{00000000-0005-0000-0000-0000180B0000}"/>
    <cellStyle name="Normal 4 5 7" xfId="2357" xr:uid="{00000000-0005-0000-0000-0000190B0000}"/>
    <cellStyle name="Normal 4 5 7 2" xfId="3791" xr:uid="{00000000-0005-0000-0000-00001A0B0000}"/>
    <cellStyle name="Normal 4 5 8" xfId="2402" xr:uid="{00000000-0005-0000-0000-00001B0B0000}"/>
    <cellStyle name="Normal 4 6" xfId="2367" xr:uid="{00000000-0005-0000-0000-00001C0B0000}"/>
    <cellStyle name="Normal 4 6 2" xfId="3801" xr:uid="{00000000-0005-0000-0000-00001D0B0000}"/>
    <cellStyle name="Normal 45 2" xfId="60" xr:uid="{00000000-0005-0000-0000-00001E0B0000}"/>
    <cellStyle name="Normal 45 2 2" xfId="73" xr:uid="{00000000-0005-0000-0000-00001F0B0000}"/>
    <cellStyle name="Normal 45 2 2 2" xfId="146" xr:uid="{00000000-0005-0000-0000-0000200B0000}"/>
    <cellStyle name="Normal 45 2 2 2 2" xfId="319" xr:uid="{00000000-0005-0000-0000-0000210B0000}"/>
    <cellStyle name="Normal 45 2 2 2 2 2" xfId="1486" xr:uid="{00000000-0005-0000-0000-0000220B0000}"/>
    <cellStyle name="Normal 45 2 2 2 2 2 2" xfId="3654" xr:uid="{00000000-0005-0000-0000-0000230B0000}"/>
    <cellStyle name="Normal 45 2 2 2 2 3" xfId="2647" xr:uid="{00000000-0005-0000-0000-0000240B0000}"/>
    <cellStyle name="Normal 45 2 2 2 3" xfId="1485" xr:uid="{00000000-0005-0000-0000-0000250B0000}"/>
    <cellStyle name="Normal 45 2 2 2 3 2" xfId="3653" xr:uid="{00000000-0005-0000-0000-0000260B0000}"/>
    <cellStyle name="Normal 45 2 2 2 4" xfId="2490" xr:uid="{00000000-0005-0000-0000-0000270B0000}"/>
    <cellStyle name="Normal 45 2 2 3" xfId="253" xr:uid="{00000000-0005-0000-0000-0000280B0000}"/>
    <cellStyle name="Normal 45 2 2 3 2" xfId="1487" xr:uid="{00000000-0005-0000-0000-0000290B0000}"/>
    <cellStyle name="Normal 45 2 2 3 2 2" xfId="3655" xr:uid="{00000000-0005-0000-0000-00002A0B0000}"/>
    <cellStyle name="Normal 45 2 2 3 3" xfId="2587" xr:uid="{00000000-0005-0000-0000-00002B0B0000}"/>
    <cellStyle name="Normal 45 2 2 4" xfId="1484" xr:uid="{00000000-0005-0000-0000-00002C0B0000}"/>
    <cellStyle name="Normal 45 2 2 4 2" xfId="3652" xr:uid="{00000000-0005-0000-0000-00002D0B0000}"/>
    <cellStyle name="Normal 45 2 2 5" xfId="2430" xr:uid="{00000000-0005-0000-0000-00002E0B0000}"/>
    <cellStyle name="Normal 45 2 3" xfId="136" xr:uid="{00000000-0005-0000-0000-00002F0B0000}"/>
    <cellStyle name="Normal 45 2 3 2" xfId="309" xr:uid="{00000000-0005-0000-0000-0000300B0000}"/>
    <cellStyle name="Normal 45 2 3 2 2" xfId="1489" xr:uid="{00000000-0005-0000-0000-0000310B0000}"/>
    <cellStyle name="Normal 45 2 3 2 2 2" xfId="3657" xr:uid="{00000000-0005-0000-0000-0000320B0000}"/>
    <cellStyle name="Normal 45 2 3 2 3" xfId="2637" xr:uid="{00000000-0005-0000-0000-0000330B0000}"/>
    <cellStyle name="Normal 45 2 3 3" xfId="1488" xr:uid="{00000000-0005-0000-0000-0000340B0000}"/>
    <cellStyle name="Normal 45 2 3 3 2" xfId="3656" xr:uid="{00000000-0005-0000-0000-0000350B0000}"/>
    <cellStyle name="Normal 45 2 3 4" xfId="2480" xr:uid="{00000000-0005-0000-0000-0000360B0000}"/>
    <cellStyle name="Normal 45 2 4" xfId="243" xr:uid="{00000000-0005-0000-0000-0000370B0000}"/>
    <cellStyle name="Normal 45 2 4 2" xfId="1490" xr:uid="{00000000-0005-0000-0000-0000380B0000}"/>
    <cellStyle name="Normal 45 2 4 2 2" xfId="3658" xr:uid="{00000000-0005-0000-0000-0000390B0000}"/>
    <cellStyle name="Normal 45 2 4 3" xfId="2577" xr:uid="{00000000-0005-0000-0000-00003A0B0000}"/>
    <cellStyle name="Normal 45 2 5" xfId="1483" xr:uid="{00000000-0005-0000-0000-00003B0B0000}"/>
    <cellStyle name="Normal 45 2 5 2" xfId="3651" xr:uid="{00000000-0005-0000-0000-00003C0B0000}"/>
    <cellStyle name="Normal 45 2 6" xfId="2420" xr:uid="{00000000-0005-0000-0000-00003D0B0000}"/>
    <cellStyle name="Normal 46" xfId="61" xr:uid="{00000000-0005-0000-0000-00003E0B0000}"/>
    <cellStyle name="Normal 5" xfId="44" xr:uid="{00000000-0005-0000-0000-00003F0B0000}"/>
    <cellStyle name="Normal 5 10" xfId="2416" xr:uid="{00000000-0005-0000-0000-0000400B0000}"/>
    <cellStyle name="Normal 5 2" xfId="26" xr:uid="{00000000-0005-0000-0000-0000410B0000}"/>
    <cellStyle name="Normal 5 2 2" xfId="1259" xr:uid="{00000000-0005-0000-0000-0000420B0000}"/>
    <cellStyle name="Normal 5 3" xfId="69" xr:uid="{00000000-0005-0000-0000-0000430B0000}"/>
    <cellStyle name="Normal 5 3 2" xfId="80" xr:uid="{00000000-0005-0000-0000-0000440B0000}"/>
    <cellStyle name="Normal 5 3 2 2" xfId="151" xr:uid="{00000000-0005-0000-0000-0000450B0000}"/>
    <cellStyle name="Normal 5 3 2 2 2" xfId="324" xr:uid="{00000000-0005-0000-0000-0000460B0000}"/>
    <cellStyle name="Normal 5 3 2 2 2 2" xfId="1493" xr:uid="{00000000-0005-0000-0000-0000470B0000}"/>
    <cellStyle name="Normal 5 3 2 2 2 2 2" xfId="3661" xr:uid="{00000000-0005-0000-0000-0000480B0000}"/>
    <cellStyle name="Normal 5 3 2 2 2 3" xfId="2652" xr:uid="{00000000-0005-0000-0000-0000490B0000}"/>
    <cellStyle name="Normal 5 3 2 2 3" xfId="1492" xr:uid="{00000000-0005-0000-0000-00004A0B0000}"/>
    <cellStyle name="Normal 5 3 2 2 3 2" xfId="3660" xr:uid="{00000000-0005-0000-0000-00004B0B0000}"/>
    <cellStyle name="Normal 5 3 2 2 4" xfId="2495" xr:uid="{00000000-0005-0000-0000-00004C0B0000}"/>
    <cellStyle name="Normal 5 3 2 3" xfId="187" xr:uid="{00000000-0005-0000-0000-00004D0B0000}"/>
    <cellStyle name="Normal 5 3 2 3 2" xfId="207" xr:uid="{00000000-0005-0000-0000-00004E0B0000}"/>
    <cellStyle name="Normal 5 3 2 3 2 2" xfId="378" xr:uid="{00000000-0005-0000-0000-00004F0B0000}"/>
    <cellStyle name="Normal 5 3 2 3 2 2 2" xfId="1496" xr:uid="{00000000-0005-0000-0000-0000500B0000}"/>
    <cellStyle name="Normal 5 3 2 3 2 2 2 2" xfId="3664" xr:uid="{00000000-0005-0000-0000-0000510B0000}"/>
    <cellStyle name="Normal 5 3 2 3 2 2 3" xfId="2706" xr:uid="{00000000-0005-0000-0000-0000520B0000}"/>
    <cellStyle name="Normal 5 3 2 3 2 3" xfId="426" xr:uid="{00000000-0005-0000-0000-0000530B0000}"/>
    <cellStyle name="Normal 5 3 2 3 2 3 2" xfId="2749" xr:uid="{00000000-0005-0000-0000-0000540B0000}"/>
    <cellStyle name="Normal 5 3 2 3 2 4" xfId="1495" xr:uid="{00000000-0005-0000-0000-0000550B0000}"/>
    <cellStyle name="Normal 5 3 2 3 2 4 2" xfId="3663" xr:uid="{00000000-0005-0000-0000-0000560B0000}"/>
    <cellStyle name="Normal 5 3 2 3 2 5" xfId="2547" xr:uid="{00000000-0005-0000-0000-0000570B0000}"/>
    <cellStyle name="Normal 5 3 2 3 3" xfId="360" xr:uid="{00000000-0005-0000-0000-0000580B0000}"/>
    <cellStyle name="Normal 5 3 2 3 3 2" xfId="1497" xr:uid="{00000000-0005-0000-0000-0000590B0000}"/>
    <cellStyle name="Normal 5 3 2 3 3 2 2" xfId="3665" xr:uid="{00000000-0005-0000-0000-00005A0B0000}"/>
    <cellStyle name="Normal 5 3 2 3 3 3" xfId="2688" xr:uid="{00000000-0005-0000-0000-00005B0B0000}"/>
    <cellStyle name="Normal 5 3 2 3 4" xfId="1494" xr:uid="{00000000-0005-0000-0000-00005C0B0000}"/>
    <cellStyle name="Normal 5 3 2 3 4 2" xfId="3662" xr:uid="{00000000-0005-0000-0000-00005D0B0000}"/>
    <cellStyle name="Normal 5 3 2 3 5" xfId="2531" xr:uid="{00000000-0005-0000-0000-00005E0B0000}"/>
    <cellStyle name="Normal 5 3 2 4" xfId="196" xr:uid="{00000000-0005-0000-0000-00005F0B0000}"/>
    <cellStyle name="Normal 5 3 2 4 2" xfId="367" xr:uid="{00000000-0005-0000-0000-0000600B0000}"/>
    <cellStyle name="Normal 5 3 2 4 2 2" xfId="1499" xr:uid="{00000000-0005-0000-0000-0000610B0000}"/>
    <cellStyle name="Normal 5 3 2 4 2 2 2" xfId="3667" xr:uid="{00000000-0005-0000-0000-0000620B0000}"/>
    <cellStyle name="Normal 5 3 2 4 2 3" xfId="2695" xr:uid="{00000000-0005-0000-0000-0000630B0000}"/>
    <cellStyle name="Normal 5 3 2 4 3" xfId="435" xr:uid="{00000000-0005-0000-0000-0000640B0000}"/>
    <cellStyle name="Normal 5 3 2 4 3 2" xfId="2758" xr:uid="{00000000-0005-0000-0000-0000650B0000}"/>
    <cellStyle name="Normal 5 3 2 4 4" xfId="1498" xr:uid="{00000000-0005-0000-0000-0000660B0000}"/>
    <cellStyle name="Normal 5 3 2 4 4 2" xfId="3666" xr:uid="{00000000-0005-0000-0000-0000670B0000}"/>
    <cellStyle name="Normal 5 3 2 4 5" xfId="2331" xr:uid="{00000000-0005-0000-0000-0000680B0000}"/>
    <cellStyle name="Normal 5 3 2 4 5 2" xfId="3767" xr:uid="{00000000-0005-0000-0000-0000690B0000}"/>
    <cellStyle name="Normal 5 3 2 4 6" xfId="2537" xr:uid="{00000000-0005-0000-0000-00006A0B0000}"/>
    <cellStyle name="Normal 5 3 2 5" xfId="257" xr:uid="{00000000-0005-0000-0000-00006B0B0000}"/>
    <cellStyle name="Normal 5 3 2 5 2" xfId="1500" xr:uid="{00000000-0005-0000-0000-00006C0B0000}"/>
    <cellStyle name="Normal 5 3 2 5 2 2" xfId="3668" xr:uid="{00000000-0005-0000-0000-00006D0B0000}"/>
    <cellStyle name="Normal 5 3 2 5 3" xfId="2591" xr:uid="{00000000-0005-0000-0000-00006E0B0000}"/>
    <cellStyle name="Normal 5 3 2 6" xfId="1491" xr:uid="{00000000-0005-0000-0000-00006F0B0000}"/>
    <cellStyle name="Normal 5 3 2 6 2" xfId="3659" xr:uid="{00000000-0005-0000-0000-0000700B0000}"/>
    <cellStyle name="Normal 5 3 2 7" xfId="2434" xr:uid="{00000000-0005-0000-0000-0000710B0000}"/>
    <cellStyle name="Normal 5 3 3" xfId="142" xr:uid="{00000000-0005-0000-0000-0000720B0000}"/>
    <cellStyle name="Normal 5 3 3 2" xfId="315" xr:uid="{00000000-0005-0000-0000-0000730B0000}"/>
    <cellStyle name="Normal 5 3 3 2 2" xfId="1502" xr:uid="{00000000-0005-0000-0000-0000740B0000}"/>
    <cellStyle name="Normal 5 3 3 2 2 2" xfId="3670" xr:uid="{00000000-0005-0000-0000-0000750B0000}"/>
    <cellStyle name="Normal 5 3 3 2 3" xfId="2643" xr:uid="{00000000-0005-0000-0000-0000760B0000}"/>
    <cellStyle name="Normal 5 3 3 3" xfId="1501" xr:uid="{00000000-0005-0000-0000-0000770B0000}"/>
    <cellStyle name="Normal 5 3 3 3 2" xfId="3669" xr:uid="{00000000-0005-0000-0000-0000780B0000}"/>
    <cellStyle name="Normal 5 3 3 4" xfId="2486" xr:uid="{00000000-0005-0000-0000-0000790B0000}"/>
    <cellStyle name="Normal 5 3 4" xfId="217" xr:uid="{00000000-0005-0000-0000-00007A0B0000}"/>
    <cellStyle name="Normal 5 3 4 2" xfId="388" xr:uid="{00000000-0005-0000-0000-00007B0B0000}"/>
    <cellStyle name="Normal 5 3 4 2 2" xfId="1504" xr:uid="{00000000-0005-0000-0000-00007C0B0000}"/>
    <cellStyle name="Normal 5 3 4 2 2 2" xfId="3672" xr:uid="{00000000-0005-0000-0000-00007D0B0000}"/>
    <cellStyle name="Normal 5 3 4 2 3" xfId="2716" xr:uid="{00000000-0005-0000-0000-00007E0B0000}"/>
    <cellStyle name="Normal 5 3 4 3" xfId="1503" xr:uid="{00000000-0005-0000-0000-00007F0B0000}"/>
    <cellStyle name="Normal 5 3 4 3 2" xfId="3671" xr:uid="{00000000-0005-0000-0000-0000800B0000}"/>
    <cellStyle name="Normal 5 3 4 4" xfId="2557" xr:uid="{00000000-0005-0000-0000-0000810B0000}"/>
    <cellStyle name="Normal 5 3 5" xfId="249" xr:uid="{00000000-0005-0000-0000-0000820B0000}"/>
    <cellStyle name="Normal 5 3 5 2" xfId="1505" xr:uid="{00000000-0005-0000-0000-0000830B0000}"/>
    <cellStyle name="Normal 5 3 5 2 2" xfId="3673" xr:uid="{00000000-0005-0000-0000-0000840B0000}"/>
    <cellStyle name="Normal 5 3 5 3" xfId="2583" xr:uid="{00000000-0005-0000-0000-0000850B0000}"/>
    <cellStyle name="Normal 5 3 6" xfId="1260" xr:uid="{00000000-0005-0000-0000-0000860B0000}"/>
    <cellStyle name="Normal 5 3 7" xfId="2426" xr:uid="{00000000-0005-0000-0000-0000870B0000}"/>
    <cellStyle name="Normal 5 4" xfId="84" xr:uid="{00000000-0005-0000-0000-0000880B0000}"/>
    <cellStyle name="Normal 5 4 2" xfId="155" xr:uid="{00000000-0005-0000-0000-0000890B0000}"/>
    <cellStyle name="Normal 5 4 2 2" xfId="328" xr:uid="{00000000-0005-0000-0000-00008A0B0000}"/>
    <cellStyle name="Normal 5 4 2 2 2" xfId="1508" xr:uid="{00000000-0005-0000-0000-00008B0B0000}"/>
    <cellStyle name="Normal 5 4 2 2 2 2" xfId="3676" xr:uid="{00000000-0005-0000-0000-00008C0B0000}"/>
    <cellStyle name="Normal 5 4 2 2 3" xfId="2656" xr:uid="{00000000-0005-0000-0000-00008D0B0000}"/>
    <cellStyle name="Normal 5 4 2 3" xfId="1507" xr:uid="{00000000-0005-0000-0000-00008E0B0000}"/>
    <cellStyle name="Normal 5 4 2 3 2" xfId="3675" xr:uid="{00000000-0005-0000-0000-00008F0B0000}"/>
    <cellStyle name="Normal 5 4 2 4" xfId="2499" xr:uid="{00000000-0005-0000-0000-0000900B0000}"/>
    <cellStyle name="Normal 5 4 3" xfId="197" xr:uid="{00000000-0005-0000-0000-0000910B0000}"/>
    <cellStyle name="Normal 5 4 3 2" xfId="368" xr:uid="{00000000-0005-0000-0000-0000920B0000}"/>
    <cellStyle name="Normal 5 4 3 2 2" xfId="1510" xr:uid="{00000000-0005-0000-0000-0000930B0000}"/>
    <cellStyle name="Normal 5 4 3 2 2 2" xfId="3678" xr:uid="{00000000-0005-0000-0000-0000940B0000}"/>
    <cellStyle name="Normal 5 4 3 2 3" xfId="2696" xr:uid="{00000000-0005-0000-0000-0000950B0000}"/>
    <cellStyle name="Normal 5 4 3 3" xfId="436" xr:uid="{00000000-0005-0000-0000-0000960B0000}"/>
    <cellStyle name="Normal 5 4 3 3 2" xfId="2759" xr:uid="{00000000-0005-0000-0000-0000970B0000}"/>
    <cellStyle name="Normal 5 4 3 4" xfId="1509" xr:uid="{00000000-0005-0000-0000-0000980B0000}"/>
    <cellStyle name="Normal 5 4 3 4 2" xfId="3677" xr:uid="{00000000-0005-0000-0000-0000990B0000}"/>
    <cellStyle name="Normal 5 4 3 5" xfId="2332" xr:uid="{00000000-0005-0000-0000-00009A0B0000}"/>
    <cellStyle name="Normal 5 4 3 5 2" xfId="3768" xr:uid="{00000000-0005-0000-0000-00009B0B0000}"/>
    <cellStyle name="Normal 5 4 3 6" xfId="2538" xr:uid="{00000000-0005-0000-0000-00009C0B0000}"/>
    <cellStyle name="Normal 5 4 4" xfId="261" xr:uid="{00000000-0005-0000-0000-00009D0B0000}"/>
    <cellStyle name="Normal 5 4 4 2" xfId="1511" xr:uid="{00000000-0005-0000-0000-00009E0B0000}"/>
    <cellStyle name="Normal 5 4 4 2 2" xfId="3679" xr:uid="{00000000-0005-0000-0000-00009F0B0000}"/>
    <cellStyle name="Normal 5 4 4 3" xfId="2595" xr:uid="{00000000-0005-0000-0000-0000A00B0000}"/>
    <cellStyle name="Normal 5 4 5" xfId="1506" xr:uid="{00000000-0005-0000-0000-0000A10B0000}"/>
    <cellStyle name="Normal 5 4 5 2" xfId="3674" xr:uid="{00000000-0005-0000-0000-0000A20B0000}"/>
    <cellStyle name="Normal 5 4 6" xfId="2438" xr:uid="{00000000-0005-0000-0000-0000A30B0000}"/>
    <cellStyle name="Normal 5 5" xfId="88" xr:uid="{00000000-0005-0000-0000-0000A40B0000}"/>
    <cellStyle name="Normal 5 5 2" xfId="99" xr:uid="{00000000-0005-0000-0000-0000A50B0000}"/>
    <cellStyle name="Normal 5 5 2 2" xfId="169" xr:uid="{00000000-0005-0000-0000-0000A60B0000}"/>
    <cellStyle name="Normal 5 5 2 2 2" xfId="342" xr:uid="{00000000-0005-0000-0000-0000A70B0000}"/>
    <cellStyle name="Normal 5 5 2 2 2 2" xfId="1515" xr:uid="{00000000-0005-0000-0000-0000A80B0000}"/>
    <cellStyle name="Normal 5 5 2 2 2 2 2" xfId="3683" xr:uid="{00000000-0005-0000-0000-0000A90B0000}"/>
    <cellStyle name="Normal 5 5 2 2 2 3" xfId="2670" xr:uid="{00000000-0005-0000-0000-0000AA0B0000}"/>
    <cellStyle name="Normal 5 5 2 2 3" xfId="1514" xr:uid="{00000000-0005-0000-0000-0000AB0B0000}"/>
    <cellStyle name="Normal 5 5 2 2 3 2" xfId="3682" xr:uid="{00000000-0005-0000-0000-0000AC0B0000}"/>
    <cellStyle name="Normal 5 5 2 2 4" xfId="2513" xr:uid="{00000000-0005-0000-0000-0000AD0B0000}"/>
    <cellStyle name="Normal 5 5 2 3" xfId="274" xr:uid="{00000000-0005-0000-0000-0000AE0B0000}"/>
    <cellStyle name="Normal 5 5 2 3 2" xfId="1516" xr:uid="{00000000-0005-0000-0000-0000AF0B0000}"/>
    <cellStyle name="Normal 5 5 2 3 2 2" xfId="3684" xr:uid="{00000000-0005-0000-0000-0000B00B0000}"/>
    <cellStyle name="Normal 5 5 2 3 3" xfId="2608" xr:uid="{00000000-0005-0000-0000-0000B10B0000}"/>
    <cellStyle name="Normal 5 5 2 4" xfId="444" xr:uid="{00000000-0005-0000-0000-0000B20B0000}"/>
    <cellStyle name="Normal 5 5 2 4 2" xfId="2767" xr:uid="{00000000-0005-0000-0000-0000B30B0000}"/>
    <cellStyle name="Normal 5 5 2 5" xfId="1513" xr:uid="{00000000-0005-0000-0000-0000B40B0000}"/>
    <cellStyle name="Normal 5 5 2 5 2" xfId="3681" xr:uid="{00000000-0005-0000-0000-0000B50B0000}"/>
    <cellStyle name="Normal 5 5 2 6" xfId="2368" xr:uid="{00000000-0005-0000-0000-0000B60B0000}"/>
    <cellStyle name="Normal 5 5 2 6 2" xfId="3802" xr:uid="{00000000-0005-0000-0000-0000B70B0000}"/>
    <cellStyle name="Normal 5 5 2 7" xfId="2451" xr:uid="{00000000-0005-0000-0000-0000B80B0000}"/>
    <cellStyle name="Normal 5 5 3" xfId="157" xr:uid="{00000000-0005-0000-0000-0000B90B0000}"/>
    <cellStyle name="Normal 5 5 3 2" xfId="330" xr:uid="{00000000-0005-0000-0000-0000BA0B0000}"/>
    <cellStyle name="Normal 5 5 3 2 2" xfId="1518" xr:uid="{00000000-0005-0000-0000-0000BB0B0000}"/>
    <cellStyle name="Normal 5 5 3 2 2 2" xfId="3686" xr:uid="{00000000-0005-0000-0000-0000BC0B0000}"/>
    <cellStyle name="Normal 5 5 3 2 3" xfId="2658" xr:uid="{00000000-0005-0000-0000-0000BD0B0000}"/>
    <cellStyle name="Normal 5 5 3 3" xfId="1517" xr:uid="{00000000-0005-0000-0000-0000BE0B0000}"/>
    <cellStyle name="Normal 5 5 3 3 2" xfId="3685" xr:uid="{00000000-0005-0000-0000-0000BF0B0000}"/>
    <cellStyle name="Normal 5 5 3 4" xfId="2501" xr:uid="{00000000-0005-0000-0000-0000C00B0000}"/>
    <cellStyle name="Normal 5 5 4" xfId="177" xr:uid="{00000000-0005-0000-0000-0000C10B0000}"/>
    <cellStyle name="Normal 5 5 4 2" xfId="350" xr:uid="{00000000-0005-0000-0000-0000C20B0000}"/>
    <cellStyle name="Normal 5 5 4 2 2" xfId="1520" xr:uid="{00000000-0005-0000-0000-0000C30B0000}"/>
    <cellStyle name="Normal 5 5 4 2 2 2" xfId="3688" xr:uid="{00000000-0005-0000-0000-0000C40B0000}"/>
    <cellStyle name="Normal 5 5 4 2 3" xfId="2678" xr:uid="{00000000-0005-0000-0000-0000C50B0000}"/>
    <cellStyle name="Normal 5 5 4 3" xfId="442" xr:uid="{00000000-0005-0000-0000-0000C60B0000}"/>
    <cellStyle name="Normal 5 5 4 3 2" xfId="2765" xr:uid="{00000000-0005-0000-0000-0000C70B0000}"/>
    <cellStyle name="Normal 5 5 4 4" xfId="1519" xr:uid="{00000000-0005-0000-0000-0000C80B0000}"/>
    <cellStyle name="Normal 5 5 4 4 2" xfId="3687" xr:uid="{00000000-0005-0000-0000-0000C90B0000}"/>
    <cellStyle name="Normal 5 5 4 5" xfId="2521" xr:uid="{00000000-0005-0000-0000-0000CA0B0000}"/>
    <cellStyle name="Normal 5 5 5" xfId="263" xr:uid="{00000000-0005-0000-0000-0000CB0B0000}"/>
    <cellStyle name="Normal 5 5 5 2" xfId="1521" xr:uid="{00000000-0005-0000-0000-0000CC0B0000}"/>
    <cellStyle name="Normal 5 5 5 2 2" xfId="3689" xr:uid="{00000000-0005-0000-0000-0000CD0B0000}"/>
    <cellStyle name="Normal 5 5 5 3" xfId="2597" xr:uid="{00000000-0005-0000-0000-0000CE0B0000}"/>
    <cellStyle name="Normal 5 5 6" xfId="1512" xr:uid="{00000000-0005-0000-0000-0000CF0B0000}"/>
    <cellStyle name="Normal 5 5 6 2" xfId="3680" xr:uid="{00000000-0005-0000-0000-0000D00B0000}"/>
    <cellStyle name="Normal 5 5 7" xfId="2440" xr:uid="{00000000-0005-0000-0000-0000D10B0000}"/>
    <cellStyle name="Normal 5 6" xfId="81" xr:uid="{00000000-0005-0000-0000-0000D20B0000}"/>
    <cellStyle name="Normal 5 6 2" xfId="152" xr:uid="{00000000-0005-0000-0000-0000D30B0000}"/>
    <cellStyle name="Normal 5 6 2 2" xfId="325" xr:uid="{00000000-0005-0000-0000-0000D40B0000}"/>
    <cellStyle name="Normal 5 6 2 2 2" xfId="1524" xr:uid="{00000000-0005-0000-0000-0000D50B0000}"/>
    <cellStyle name="Normal 5 6 2 2 2 2" xfId="3692" xr:uid="{00000000-0005-0000-0000-0000D60B0000}"/>
    <cellStyle name="Normal 5 6 2 2 3" xfId="2653" xr:uid="{00000000-0005-0000-0000-0000D70B0000}"/>
    <cellStyle name="Normal 5 6 2 3" xfId="1523" xr:uid="{00000000-0005-0000-0000-0000D80B0000}"/>
    <cellStyle name="Normal 5 6 2 3 2" xfId="3691" xr:uid="{00000000-0005-0000-0000-0000D90B0000}"/>
    <cellStyle name="Normal 5 6 2 4" xfId="2496" xr:uid="{00000000-0005-0000-0000-0000DA0B0000}"/>
    <cellStyle name="Normal 5 6 3" xfId="258" xr:uid="{00000000-0005-0000-0000-0000DB0B0000}"/>
    <cellStyle name="Normal 5 6 3 2" xfId="1525" xr:uid="{00000000-0005-0000-0000-0000DC0B0000}"/>
    <cellStyle name="Normal 5 6 3 2 2" xfId="3693" xr:uid="{00000000-0005-0000-0000-0000DD0B0000}"/>
    <cellStyle name="Normal 5 6 3 3" xfId="2592" xr:uid="{00000000-0005-0000-0000-0000DE0B0000}"/>
    <cellStyle name="Normal 5 6 4" xfId="1522" xr:uid="{00000000-0005-0000-0000-0000DF0B0000}"/>
    <cellStyle name="Normal 5 6 4 2" xfId="3690" xr:uid="{00000000-0005-0000-0000-0000E00B0000}"/>
    <cellStyle name="Normal 5 6 5" xfId="2435" xr:uid="{00000000-0005-0000-0000-0000E10B0000}"/>
    <cellStyle name="Normal 5 7" xfId="94" xr:uid="{00000000-0005-0000-0000-0000E20B0000}"/>
    <cellStyle name="Normal 5 7 2" xfId="163" xr:uid="{00000000-0005-0000-0000-0000E30B0000}"/>
    <cellStyle name="Normal 5 7 2 2" xfId="336" xr:uid="{00000000-0005-0000-0000-0000E40B0000}"/>
    <cellStyle name="Normal 5 7 2 2 2" xfId="1528" xr:uid="{00000000-0005-0000-0000-0000E50B0000}"/>
    <cellStyle name="Normal 5 7 2 2 2 2" xfId="3696" xr:uid="{00000000-0005-0000-0000-0000E60B0000}"/>
    <cellStyle name="Normal 5 7 2 2 3" xfId="2664" xr:uid="{00000000-0005-0000-0000-0000E70B0000}"/>
    <cellStyle name="Normal 5 7 2 3" xfId="1527" xr:uid="{00000000-0005-0000-0000-0000E80B0000}"/>
    <cellStyle name="Normal 5 7 2 3 2" xfId="3695" xr:uid="{00000000-0005-0000-0000-0000E90B0000}"/>
    <cellStyle name="Normal 5 7 2 4" xfId="2507" xr:uid="{00000000-0005-0000-0000-0000EA0B0000}"/>
    <cellStyle name="Normal 5 7 3" xfId="182" xr:uid="{00000000-0005-0000-0000-0000EB0B0000}"/>
    <cellStyle name="Normal 5 7 3 2" xfId="193" xr:uid="{00000000-0005-0000-0000-0000EC0B0000}"/>
    <cellStyle name="Normal 5 7 3 2 2" xfId="364" xr:uid="{00000000-0005-0000-0000-0000ED0B0000}"/>
    <cellStyle name="Normal 5 7 3 2 2 2" xfId="1531" xr:uid="{00000000-0005-0000-0000-0000EE0B0000}"/>
    <cellStyle name="Normal 5 7 3 2 2 2 2" xfId="3699" xr:uid="{00000000-0005-0000-0000-0000EF0B0000}"/>
    <cellStyle name="Normal 5 7 3 2 2 3" xfId="2692" xr:uid="{00000000-0005-0000-0000-0000F00B0000}"/>
    <cellStyle name="Normal 5 7 3 2 3" xfId="432" xr:uid="{00000000-0005-0000-0000-0000F10B0000}"/>
    <cellStyle name="Normal 5 7 3 2 3 2" xfId="2755" xr:uid="{00000000-0005-0000-0000-0000F20B0000}"/>
    <cellStyle name="Normal 5 7 3 2 4" xfId="1530" xr:uid="{00000000-0005-0000-0000-0000F30B0000}"/>
    <cellStyle name="Normal 5 7 3 2 4 2" xfId="3698" xr:uid="{00000000-0005-0000-0000-0000F40B0000}"/>
    <cellStyle name="Normal 5 7 3 2 5" xfId="2329" xr:uid="{00000000-0005-0000-0000-0000F50B0000}"/>
    <cellStyle name="Normal 5 7 3 2 5 2" xfId="3765" xr:uid="{00000000-0005-0000-0000-0000F60B0000}"/>
    <cellStyle name="Normal 5 7 3 2 6" xfId="2389" xr:uid="{00000000-0005-0000-0000-0000F70B0000}"/>
    <cellStyle name="Normal 5 7 3 2 6 2" xfId="3823" xr:uid="{00000000-0005-0000-0000-0000F80B0000}"/>
    <cellStyle name="Normal 5 7 3 2 7" xfId="2534" xr:uid="{00000000-0005-0000-0000-0000F90B0000}"/>
    <cellStyle name="Normal 5 7 3 3" xfId="355" xr:uid="{00000000-0005-0000-0000-0000FA0B0000}"/>
    <cellStyle name="Normal 5 7 3 3 2" xfId="1532" xr:uid="{00000000-0005-0000-0000-0000FB0B0000}"/>
    <cellStyle name="Normal 5 7 3 3 2 2" xfId="3700" xr:uid="{00000000-0005-0000-0000-0000FC0B0000}"/>
    <cellStyle name="Normal 5 7 3 3 3" xfId="2683" xr:uid="{00000000-0005-0000-0000-0000FD0B0000}"/>
    <cellStyle name="Normal 5 7 3 4" xfId="1529" xr:uid="{00000000-0005-0000-0000-0000FE0B0000}"/>
    <cellStyle name="Normal 5 7 3 4 2" xfId="3697" xr:uid="{00000000-0005-0000-0000-0000FF0B0000}"/>
    <cellStyle name="Normal 5 7 3 5" xfId="2526" xr:uid="{00000000-0005-0000-0000-0000000C0000}"/>
    <cellStyle name="Normal 5 7 4" xfId="269" xr:uid="{00000000-0005-0000-0000-0000010C0000}"/>
    <cellStyle name="Normal 5 7 4 2" xfId="1533" xr:uid="{00000000-0005-0000-0000-0000020C0000}"/>
    <cellStyle name="Normal 5 7 4 2 2" xfId="3701" xr:uid="{00000000-0005-0000-0000-0000030C0000}"/>
    <cellStyle name="Normal 5 7 4 3" xfId="2603" xr:uid="{00000000-0005-0000-0000-0000040C0000}"/>
    <cellStyle name="Normal 5 7 5" xfId="1526" xr:uid="{00000000-0005-0000-0000-0000050C0000}"/>
    <cellStyle name="Normal 5 7 5 2" xfId="3694" xr:uid="{00000000-0005-0000-0000-0000060C0000}"/>
    <cellStyle name="Normal 5 7 6" xfId="2446" xr:uid="{00000000-0005-0000-0000-0000070C0000}"/>
    <cellStyle name="Normal 5 8" xfId="130" xr:uid="{00000000-0005-0000-0000-0000080C0000}"/>
    <cellStyle name="Normal 5 8 2" xfId="303" xr:uid="{00000000-0005-0000-0000-0000090C0000}"/>
    <cellStyle name="Normal 5 8 2 2" xfId="1535" xr:uid="{00000000-0005-0000-0000-00000A0C0000}"/>
    <cellStyle name="Normal 5 8 2 2 2" xfId="3703" xr:uid="{00000000-0005-0000-0000-00000B0C0000}"/>
    <cellStyle name="Normal 5 8 2 3" xfId="2631" xr:uid="{00000000-0005-0000-0000-00000C0C0000}"/>
    <cellStyle name="Normal 5 8 3" xfId="1534" xr:uid="{00000000-0005-0000-0000-00000D0C0000}"/>
    <cellStyle name="Normal 5 8 3 2" xfId="3702" xr:uid="{00000000-0005-0000-0000-00000E0C0000}"/>
    <cellStyle name="Normal 5 8 4" xfId="2474" xr:uid="{00000000-0005-0000-0000-00000F0C0000}"/>
    <cellStyle name="Normal 5 9" xfId="239" xr:uid="{00000000-0005-0000-0000-0000100C0000}"/>
    <cellStyle name="Normal 5 9 2" xfId="1536" xr:uid="{00000000-0005-0000-0000-0000110C0000}"/>
    <cellStyle name="Normal 5 9 2 2" xfId="3704" xr:uid="{00000000-0005-0000-0000-0000120C0000}"/>
    <cellStyle name="Normal 5 9 3" xfId="2573" xr:uid="{00000000-0005-0000-0000-0000130C0000}"/>
    <cellStyle name="Normal 6" xfId="39" xr:uid="{00000000-0005-0000-0000-0000140C0000}"/>
    <cellStyle name="Normal 6 10" xfId="2414" xr:uid="{00000000-0005-0000-0000-0000150C0000}"/>
    <cellStyle name="Normal 6 2" xfId="24" xr:uid="{00000000-0005-0000-0000-0000160C0000}"/>
    <cellStyle name="Normal 6 2 2" xfId="49" xr:uid="{00000000-0005-0000-0000-0000170C0000}"/>
    <cellStyle name="Normal 6 2 3" xfId="116" xr:uid="{00000000-0005-0000-0000-0000180C0000}"/>
    <cellStyle name="Normal 6 2 3 2" xfId="289" xr:uid="{00000000-0005-0000-0000-0000190C0000}"/>
    <cellStyle name="Normal 6 2 3 2 2" xfId="1538" xr:uid="{00000000-0005-0000-0000-00001A0C0000}"/>
    <cellStyle name="Normal 6 2 3 2 2 2" xfId="3706" xr:uid="{00000000-0005-0000-0000-00001B0C0000}"/>
    <cellStyle name="Normal 6 2 3 2 3" xfId="2617" xr:uid="{00000000-0005-0000-0000-00001C0C0000}"/>
    <cellStyle name="Normal 6 2 3 3" xfId="1537" xr:uid="{00000000-0005-0000-0000-00001D0C0000}"/>
    <cellStyle name="Normal 6 2 3 3 2" xfId="3705" xr:uid="{00000000-0005-0000-0000-00001E0C0000}"/>
    <cellStyle name="Normal 6 2 3 4" xfId="2460" xr:uid="{00000000-0005-0000-0000-00001F0C0000}"/>
    <cellStyle name="Normal 6 2 4" xfId="228" xr:uid="{00000000-0005-0000-0000-0000200C0000}"/>
    <cellStyle name="Normal 6 2 4 2" xfId="1539" xr:uid="{00000000-0005-0000-0000-0000210C0000}"/>
    <cellStyle name="Normal 6 2 4 2 2" xfId="3707" xr:uid="{00000000-0005-0000-0000-0000220C0000}"/>
    <cellStyle name="Normal 6 2 4 3" xfId="2562" xr:uid="{00000000-0005-0000-0000-0000230C0000}"/>
    <cellStyle name="Normal 6 2 5" xfId="2406" xr:uid="{00000000-0005-0000-0000-0000240C0000}"/>
    <cellStyle name="Normal 6 3" xfId="67" xr:uid="{00000000-0005-0000-0000-0000250C0000}"/>
    <cellStyle name="Normal 6 3 2" xfId="79" xr:uid="{00000000-0005-0000-0000-0000260C0000}"/>
    <cellStyle name="Normal 6 3 2 2" xfId="150" xr:uid="{00000000-0005-0000-0000-0000270C0000}"/>
    <cellStyle name="Normal 6 3 2 2 2" xfId="323" xr:uid="{00000000-0005-0000-0000-0000280C0000}"/>
    <cellStyle name="Normal 6 3 2 2 2 2" xfId="1540" xr:uid="{00000000-0005-0000-0000-0000290C0000}"/>
    <cellStyle name="Normal 6 3 2 2 2 2 2" xfId="3708" xr:uid="{00000000-0005-0000-0000-00002A0C0000}"/>
    <cellStyle name="Normal 6 3 2 2 2 3" xfId="2651" xr:uid="{00000000-0005-0000-0000-00002B0C0000}"/>
    <cellStyle name="Normal 6 3 2 2 3" xfId="1263" xr:uid="{00000000-0005-0000-0000-00002C0C0000}"/>
    <cellStyle name="Normal 6 3 2 2 4" xfId="2494" xr:uid="{00000000-0005-0000-0000-00002D0C0000}"/>
    <cellStyle name="Normal 6 3 2 3" xfId="256" xr:uid="{00000000-0005-0000-0000-00002E0C0000}"/>
    <cellStyle name="Normal 6 3 2 3 2" xfId="1541" xr:uid="{00000000-0005-0000-0000-00002F0C0000}"/>
    <cellStyle name="Normal 6 3 2 3 2 2" xfId="3709" xr:uid="{00000000-0005-0000-0000-0000300C0000}"/>
    <cellStyle name="Normal 6 3 2 3 3" xfId="2590" xr:uid="{00000000-0005-0000-0000-0000310C0000}"/>
    <cellStyle name="Normal 6 3 2 4" xfId="1262" xr:uid="{00000000-0005-0000-0000-0000320C0000}"/>
    <cellStyle name="Normal 6 3 2 5" xfId="2433" xr:uid="{00000000-0005-0000-0000-0000330C0000}"/>
    <cellStyle name="Normal 6 3 3" xfId="93" xr:uid="{00000000-0005-0000-0000-0000340C0000}"/>
    <cellStyle name="Normal 6 3 3 2" xfId="162" xr:uid="{00000000-0005-0000-0000-0000350C0000}"/>
    <cellStyle name="Normal 6 3 3 2 2" xfId="335" xr:uid="{00000000-0005-0000-0000-0000360C0000}"/>
    <cellStyle name="Normal 6 3 3 2 2 2" xfId="1543" xr:uid="{00000000-0005-0000-0000-0000370C0000}"/>
    <cellStyle name="Normal 6 3 3 2 2 2 2" xfId="3711" xr:uid="{00000000-0005-0000-0000-0000380C0000}"/>
    <cellStyle name="Normal 6 3 3 2 2 3" xfId="2663" xr:uid="{00000000-0005-0000-0000-0000390C0000}"/>
    <cellStyle name="Normal 6 3 3 2 3" xfId="1542" xr:uid="{00000000-0005-0000-0000-00003A0C0000}"/>
    <cellStyle name="Normal 6 3 3 2 3 2" xfId="3710" xr:uid="{00000000-0005-0000-0000-00003B0C0000}"/>
    <cellStyle name="Normal 6 3 3 2 4" xfId="2506" xr:uid="{00000000-0005-0000-0000-00003C0C0000}"/>
    <cellStyle name="Normal 6 3 3 3" xfId="186" xr:uid="{00000000-0005-0000-0000-00003D0C0000}"/>
    <cellStyle name="Normal 6 3 3 3 2" xfId="206" xr:uid="{00000000-0005-0000-0000-00003E0C0000}"/>
    <cellStyle name="Normal 6 3 3 3 2 2" xfId="377" xr:uid="{00000000-0005-0000-0000-00003F0C0000}"/>
    <cellStyle name="Normal 6 3 3 3 2 2 2" xfId="1546" xr:uid="{00000000-0005-0000-0000-0000400C0000}"/>
    <cellStyle name="Normal 6 3 3 3 2 2 2 2" xfId="3714" xr:uid="{00000000-0005-0000-0000-0000410C0000}"/>
    <cellStyle name="Normal 6 3 3 3 2 2 3" xfId="2705" xr:uid="{00000000-0005-0000-0000-0000420C0000}"/>
    <cellStyle name="Normal 6 3 3 3 2 3" xfId="425" xr:uid="{00000000-0005-0000-0000-0000430C0000}"/>
    <cellStyle name="Normal 6 3 3 3 2 3 2" xfId="2748" xr:uid="{00000000-0005-0000-0000-0000440C0000}"/>
    <cellStyle name="Normal 6 3 3 3 2 4" xfId="1545" xr:uid="{00000000-0005-0000-0000-0000450C0000}"/>
    <cellStyle name="Normal 6 3 3 3 2 4 2" xfId="3713" xr:uid="{00000000-0005-0000-0000-0000460C0000}"/>
    <cellStyle name="Normal 6 3 3 3 2 5" xfId="2546" xr:uid="{00000000-0005-0000-0000-0000470C0000}"/>
    <cellStyle name="Normal 6 3 3 3 3" xfId="359" xr:uid="{00000000-0005-0000-0000-0000480C0000}"/>
    <cellStyle name="Normal 6 3 3 3 3 2" xfId="1547" xr:uid="{00000000-0005-0000-0000-0000490C0000}"/>
    <cellStyle name="Normal 6 3 3 3 3 2 2" xfId="3715" xr:uid="{00000000-0005-0000-0000-00004A0C0000}"/>
    <cellStyle name="Normal 6 3 3 3 3 3" xfId="2687" xr:uid="{00000000-0005-0000-0000-00004B0C0000}"/>
    <cellStyle name="Normal 6 3 3 3 4" xfId="1544" xr:uid="{00000000-0005-0000-0000-00004C0C0000}"/>
    <cellStyle name="Normal 6 3 3 3 4 2" xfId="3712" xr:uid="{00000000-0005-0000-0000-00004D0C0000}"/>
    <cellStyle name="Normal 6 3 3 3 5" xfId="2530" xr:uid="{00000000-0005-0000-0000-00004E0C0000}"/>
    <cellStyle name="Normal 6 3 3 4" xfId="268" xr:uid="{00000000-0005-0000-0000-00004F0C0000}"/>
    <cellStyle name="Normal 6 3 3 4 2" xfId="1548" xr:uid="{00000000-0005-0000-0000-0000500C0000}"/>
    <cellStyle name="Normal 6 3 3 4 2 2" xfId="3716" xr:uid="{00000000-0005-0000-0000-0000510C0000}"/>
    <cellStyle name="Normal 6 3 3 4 3" xfId="2602" xr:uid="{00000000-0005-0000-0000-0000520C0000}"/>
    <cellStyle name="Normal 6 3 3 5" xfId="1264" xr:uid="{00000000-0005-0000-0000-0000530C0000}"/>
    <cellStyle name="Normal 6 3 3 6" xfId="2445" xr:uid="{00000000-0005-0000-0000-0000540C0000}"/>
    <cellStyle name="Normal 6 3 4" xfId="140" xr:uid="{00000000-0005-0000-0000-0000550C0000}"/>
    <cellStyle name="Normal 6 3 4 2" xfId="313" xr:uid="{00000000-0005-0000-0000-0000560C0000}"/>
    <cellStyle name="Normal 6 3 4 2 2" xfId="1549" xr:uid="{00000000-0005-0000-0000-0000570C0000}"/>
    <cellStyle name="Normal 6 3 4 2 2 2" xfId="3717" xr:uid="{00000000-0005-0000-0000-0000580C0000}"/>
    <cellStyle name="Normal 6 3 4 2 3" xfId="2641" xr:uid="{00000000-0005-0000-0000-0000590C0000}"/>
    <cellStyle name="Normal 6 3 4 3" xfId="1265" xr:uid="{00000000-0005-0000-0000-00005A0C0000}"/>
    <cellStyle name="Normal 6 3 4 4" xfId="2484" xr:uid="{00000000-0005-0000-0000-00005B0C0000}"/>
    <cellStyle name="Normal 6 3 5" xfId="180" xr:uid="{00000000-0005-0000-0000-00005C0C0000}"/>
    <cellStyle name="Normal 6 3 5 2" xfId="353" xr:uid="{00000000-0005-0000-0000-00005D0C0000}"/>
    <cellStyle name="Normal 6 3 5 2 2" xfId="419" xr:uid="{00000000-0005-0000-0000-00005E0C0000}"/>
    <cellStyle name="Normal 6 3 5 2 2 2" xfId="1268" xr:uid="{00000000-0005-0000-0000-00005F0C0000}"/>
    <cellStyle name="Normal 6 3 5 2 2 2 2" xfId="3568" xr:uid="{00000000-0005-0000-0000-0000600C0000}"/>
    <cellStyle name="Normal 6 3 5 2 2 3" xfId="2743" xr:uid="{00000000-0005-0000-0000-0000610C0000}"/>
    <cellStyle name="Normal 6 3 5 2 3" xfId="1267" xr:uid="{00000000-0005-0000-0000-0000620C0000}"/>
    <cellStyle name="Normal 6 3 5 2 3 2" xfId="3567" xr:uid="{00000000-0005-0000-0000-0000630C0000}"/>
    <cellStyle name="Normal 6 3 5 2 4" xfId="2339" xr:uid="{00000000-0005-0000-0000-0000640C0000}"/>
    <cellStyle name="Normal 6 3 5 2 4 2" xfId="3774" xr:uid="{00000000-0005-0000-0000-0000650C0000}"/>
    <cellStyle name="Normal 6 3 5 2 5" xfId="2681" xr:uid="{00000000-0005-0000-0000-0000660C0000}"/>
    <cellStyle name="Normal 6 3 5 3" xfId="421" xr:uid="{00000000-0005-0000-0000-0000670C0000}"/>
    <cellStyle name="Normal 6 3 5 3 2" xfId="1269" xr:uid="{00000000-0005-0000-0000-0000680C0000}"/>
    <cellStyle name="Normal 6 3 5 3 2 2" xfId="3569" xr:uid="{00000000-0005-0000-0000-0000690C0000}"/>
    <cellStyle name="Normal 6 3 5 3 3" xfId="2323" xr:uid="{00000000-0005-0000-0000-00006A0C0000}"/>
    <cellStyle name="Normal 6 3 5 3 3 2" xfId="3759" xr:uid="{00000000-0005-0000-0000-00006B0C0000}"/>
    <cellStyle name="Normal 6 3 5 3 4" xfId="2342" xr:uid="{00000000-0005-0000-0000-00006C0C0000}"/>
    <cellStyle name="Normal 6 3 5 3 4 2" xfId="2354" xr:uid="{00000000-0005-0000-0000-00006D0C0000}"/>
    <cellStyle name="Normal 6 3 5 3 4 2 2" xfId="3788" xr:uid="{00000000-0005-0000-0000-00006E0C0000}"/>
    <cellStyle name="Normal 6 3 5 3 4 3" xfId="3777" xr:uid="{00000000-0005-0000-0000-00006F0C0000}"/>
    <cellStyle name="Normal 6 3 5 3 5" xfId="2345" xr:uid="{00000000-0005-0000-0000-0000700C0000}"/>
    <cellStyle name="Normal 6 3 5 3 5 2" xfId="3780" xr:uid="{00000000-0005-0000-0000-0000710C0000}"/>
    <cellStyle name="Normal 6 3 5 3 6" xfId="2745" xr:uid="{00000000-0005-0000-0000-0000720C0000}"/>
    <cellStyle name="Normal 6 3 5 4" xfId="1266" xr:uid="{00000000-0005-0000-0000-0000730C0000}"/>
    <cellStyle name="Normal 6 3 5 4 2" xfId="3566" xr:uid="{00000000-0005-0000-0000-0000740C0000}"/>
    <cellStyle name="Normal 6 3 5 5" xfId="2524" xr:uid="{00000000-0005-0000-0000-0000750C0000}"/>
    <cellStyle name="Normal 6 3 6" xfId="203" xr:uid="{00000000-0005-0000-0000-0000760C0000}"/>
    <cellStyle name="Normal 6 3 6 10" xfId="2543" xr:uid="{00000000-0005-0000-0000-0000770C0000}"/>
    <cellStyle name="Normal 6 3 6 2" xfId="209" xr:uid="{00000000-0005-0000-0000-0000780C0000}"/>
    <cellStyle name="Normal 6 3 6 2 2" xfId="215" xr:uid="{00000000-0005-0000-0000-0000790C0000}"/>
    <cellStyle name="Normal 6 3 6 2 2 2" xfId="386" xr:uid="{00000000-0005-0000-0000-00007A0C0000}"/>
    <cellStyle name="Normal 6 3 6 2 2 2 2" xfId="1551" xr:uid="{00000000-0005-0000-0000-00007B0C0000}"/>
    <cellStyle name="Normal 6 3 6 2 2 2 2 2" xfId="3719" xr:uid="{00000000-0005-0000-0000-00007C0C0000}"/>
    <cellStyle name="Normal 6 3 6 2 2 2 3" xfId="2714" xr:uid="{00000000-0005-0000-0000-00007D0C0000}"/>
    <cellStyle name="Normal 6 3 6 2 2 3" xfId="447" xr:uid="{00000000-0005-0000-0000-00007E0C0000}"/>
    <cellStyle name="Normal 6 3 6 2 2 3 2" xfId="2770" xr:uid="{00000000-0005-0000-0000-00007F0C0000}"/>
    <cellStyle name="Normal 6 3 6 2 2 4" xfId="1550" xr:uid="{00000000-0005-0000-0000-0000800C0000}"/>
    <cellStyle name="Normal 6 3 6 2 2 4 2" xfId="3718" xr:uid="{00000000-0005-0000-0000-0000810C0000}"/>
    <cellStyle name="Normal 6 3 6 2 2 5" xfId="2356" xr:uid="{00000000-0005-0000-0000-0000820C0000}"/>
    <cellStyle name="Normal 6 3 6 2 2 5 2" xfId="3790" xr:uid="{00000000-0005-0000-0000-0000830C0000}"/>
    <cellStyle name="Normal 6 3 6 2 2 6" xfId="2555" xr:uid="{00000000-0005-0000-0000-0000840C0000}"/>
    <cellStyle name="Normal 6 3 6 2 3" xfId="380" xr:uid="{00000000-0005-0000-0000-0000850C0000}"/>
    <cellStyle name="Normal 6 3 6 2 3 2" xfId="1552" xr:uid="{00000000-0005-0000-0000-0000860C0000}"/>
    <cellStyle name="Normal 6 3 6 2 3 2 2" xfId="3720" xr:uid="{00000000-0005-0000-0000-0000870C0000}"/>
    <cellStyle name="Normal 6 3 6 2 3 3" xfId="2708" xr:uid="{00000000-0005-0000-0000-0000880C0000}"/>
    <cellStyle name="Normal 6 3 6 2 4" xfId="1271" xr:uid="{00000000-0005-0000-0000-0000890C0000}"/>
    <cellStyle name="Normal 6 3 6 2 4 2" xfId="3571" xr:uid="{00000000-0005-0000-0000-00008A0C0000}"/>
    <cellStyle name="Normal 6 3 6 2 5" xfId="2549" xr:uid="{00000000-0005-0000-0000-00008B0C0000}"/>
    <cellStyle name="Normal 6 3 6 3" xfId="374" xr:uid="{00000000-0005-0000-0000-00008C0C0000}"/>
    <cellStyle name="Normal 6 3 6 3 2" xfId="1553" xr:uid="{00000000-0005-0000-0000-00008D0C0000}"/>
    <cellStyle name="Normal 6 3 6 3 2 2" xfId="3721" xr:uid="{00000000-0005-0000-0000-00008E0C0000}"/>
    <cellStyle name="Normal 6 3 6 3 3" xfId="2702" xr:uid="{00000000-0005-0000-0000-00008F0C0000}"/>
    <cellStyle name="Normal 6 3 6 4" xfId="416" xr:uid="{00000000-0005-0000-0000-0000900C0000}"/>
    <cellStyle name="Normal 6 3 6 4 2" xfId="2741" xr:uid="{00000000-0005-0000-0000-0000910C0000}"/>
    <cellStyle name="Normal 6 3 6 5" xfId="1270" xr:uid="{00000000-0005-0000-0000-0000920C0000}"/>
    <cellStyle name="Normal 6 3 6 5 2" xfId="3570" xr:uid="{00000000-0005-0000-0000-0000930C0000}"/>
    <cellStyle name="Normal 6 3 6 6" xfId="2325" xr:uid="{00000000-0005-0000-0000-0000940C0000}"/>
    <cellStyle name="Normal 6 3 6 6 2" xfId="3761" xr:uid="{00000000-0005-0000-0000-0000950C0000}"/>
    <cellStyle name="Normal 6 3 6 7" xfId="2340" xr:uid="{00000000-0005-0000-0000-0000960C0000}"/>
    <cellStyle name="Normal 6 3 6 7 2" xfId="3775" xr:uid="{00000000-0005-0000-0000-0000970C0000}"/>
    <cellStyle name="Normal 6 3 6 8" xfId="2347" xr:uid="{00000000-0005-0000-0000-0000980C0000}"/>
    <cellStyle name="Normal 6 3 6 8 2" xfId="3782" xr:uid="{00000000-0005-0000-0000-0000990C0000}"/>
    <cellStyle name="Normal 6 3 6 9" xfId="2370" xr:uid="{00000000-0005-0000-0000-00009A0C0000}"/>
    <cellStyle name="Normal 6 3 6 9 2" xfId="3804" xr:uid="{00000000-0005-0000-0000-00009B0C0000}"/>
    <cellStyle name="Normal 6 3 7" xfId="247" xr:uid="{00000000-0005-0000-0000-00009C0C0000}"/>
    <cellStyle name="Normal 6 3 7 2" xfId="1554" xr:uid="{00000000-0005-0000-0000-00009D0C0000}"/>
    <cellStyle name="Normal 6 3 7 2 2" xfId="3722" xr:uid="{00000000-0005-0000-0000-00009E0C0000}"/>
    <cellStyle name="Normal 6 3 7 3" xfId="2581" xr:uid="{00000000-0005-0000-0000-00009F0C0000}"/>
    <cellStyle name="Normal 6 3 8" xfId="1261" xr:uid="{00000000-0005-0000-0000-0000A00C0000}"/>
    <cellStyle name="Normal 6 3 8 2" xfId="3565" xr:uid="{00000000-0005-0000-0000-0000A10C0000}"/>
    <cellStyle name="Normal 6 3 9" xfId="2424" xr:uid="{00000000-0005-0000-0000-0000A20C0000}"/>
    <cellStyle name="Normal 6 4" xfId="76" xr:uid="{00000000-0005-0000-0000-0000A30C0000}"/>
    <cellStyle name="Normal 6 5" xfId="87" xr:uid="{00000000-0005-0000-0000-0000A40C0000}"/>
    <cellStyle name="Normal 6 5 2" xfId="98" xr:uid="{00000000-0005-0000-0000-0000A50C0000}"/>
    <cellStyle name="Normal 6 5 2 2" xfId="168" xr:uid="{00000000-0005-0000-0000-0000A60C0000}"/>
    <cellStyle name="Normal 6 5 2 2 2" xfId="341" xr:uid="{00000000-0005-0000-0000-0000A70C0000}"/>
    <cellStyle name="Normal 6 5 2 2 2 2" xfId="1558" xr:uid="{00000000-0005-0000-0000-0000A80C0000}"/>
    <cellStyle name="Normal 6 5 2 2 2 2 2" xfId="3726" xr:uid="{00000000-0005-0000-0000-0000A90C0000}"/>
    <cellStyle name="Normal 6 5 2 2 2 3" xfId="2669" xr:uid="{00000000-0005-0000-0000-0000AA0C0000}"/>
    <cellStyle name="Normal 6 5 2 2 3" xfId="1557" xr:uid="{00000000-0005-0000-0000-0000AB0C0000}"/>
    <cellStyle name="Normal 6 5 2 2 3 2" xfId="3725" xr:uid="{00000000-0005-0000-0000-0000AC0C0000}"/>
    <cellStyle name="Normal 6 5 2 2 4" xfId="2512" xr:uid="{00000000-0005-0000-0000-0000AD0C0000}"/>
    <cellStyle name="Normal 6 5 2 3" xfId="273" xr:uid="{00000000-0005-0000-0000-0000AE0C0000}"/>
    <cellStyle name="Normal 6 5 2 3 2" xfId="1559" xr:uid="{00000000-0005-0000-0000-0000AF0C0000}"/>
    <cellStyle name="Normal 6 5 2 3 2 2" xfId="3727" xr:uid="{00000000-0005-0000-0000-0000B00C0000}"/>
    <cellStyle name="Normal 6 5 2 3 3" xfId="2607" xr:uid="{00000000-0005-0000-0000-0000B10C0000}"/>
    <cellStyle name="Normal 6 5 2 4" xfId="429" xr:uid="{00000000-0005-0000-0000-0000B20C0000}"/>
    <cellStyle name="Normal 6 5 2 4 2" xfId="2752" xr:uid="{00000000-0005-0000-0000-0000B30C0000}"/>
    <cellStyle name="Normal 6 5 2 5" xfId="1556" xr:uid="{00000000-0005-0000-0000-0000B40C0000}"/>
    <cellStyle name="Normal 6 5 2 5 2" xfId="3724" xr:uid="{00000000-0005-0000-0000-0000B50C0000}"/>
    <cellStyle name="Normal 6 5 2 6" xfId="2375" xr:uid="{00000000-0005-0000-0000-0000B60C0000}"/>
    <cellStyle name="Normal 6 5 2 6 2" xfId="3809" xr:uid="{00000000-0005-0000-0000-0000B70C0000}"/>
    <cellStyle name="Normal 6 5 2 7" xfId="2377" xr:uid="{00000000-0005-0000-0000-0000B80C0000}"/>
    <cellStyle name="Normal 6 5 2 7 2" xfId="3811" xr:uid="{00000000-0005-0000-0000-0000B90C0000}"/>
    <cellStyle name="Normal 6 5 2 8" xfId="2382" xr:uid="{00000000-0005-0000-0000-0000BA0C0000}"/>
    <cellStyle name="Normal 6 5 2 8 2" xfId="2388" xr:uid="{00000000-0005-0000-0000-0000BB0C0000}"/>
    <cellStyle name="Normal 6 5 2 8 2 2" xfId="3822" xr:uid="{00000000-0005-0000-0000-0000BC0C0000}"/>
    <cellStyle name="Normal 6 5 2 8 3" xfId="3816" xr:uid="{00000000-0005-0000-0000-0000BD0C0000}"/>
    <cellStyle name="Normal 6 5 2 9" xfId="2450" xr:uid="{00000000-0005-0000-0000-0000BE0C0000}"/>
    <cellStyle name="Normal 6 5 3" xfId="156" xr:uid="{00000000-0005-0000-0000-0000BF0C0000}"/>
    <cellStyle name="Normal 6 5 3 2" xfId="329" xr:uid="{00000000-0005-0000-0000-0000C00C0000}"/>
    <cellStyle name="Normal 6 5 3 2 2" xfId="1561" xr:uid="{00000000-0005-0000-0000-0000C10C0000}"/>
    <cellStyle name="Normal 6 5 3 2 2 2" xfId="3729" xr:uid="{00000000-0005-0000-0000-0000C20C0000}"/>
    <cellStyle name="Normal 6 5 3 2 3" xfId="2657" xr:uid="{00000000-0005-0000-0000-0000C30C0000}"/>
    <cellStyle name="Normal 6 5 3 3" xfId="1560" xr:uid="{00000000-0005-0000-0000-0000C40C0000}"/>
    <cellStyle name="Normal 6 5 3 3 2" xfId="3728" xr:uid="{00000000-0005-0000-0000-0000C50C0000}"/>
    <cellStyle name="Normal 6 5 3 4" xfId="2500" xr:uid="{00000000-0005-0000-0000-0000C60C0000}"/>
    <cellStyle name="Normal 6 5 4" xfId="178" xr:uid="{00000000-0005-0000-0000-0000C70C0000}"/>
    <cellStyle name="Normal 6 5 4 2" xfId="351" xr:uid="{00000000-0005-0000-0000-0000C80C0000}"/>
    <cellStyle name="Normal 6 5 4 2 2" xfId="1563" xr:uid="{00000000-0005-0000-0000-0000C90C0000}"/>
    <cellStyle name="Normal 6 5 4 2 2 2" xfId="3731" xr:uid="{00000000-0005-0000-0000-0000CA0C0000}"/>
    <cellStyle name="Normal 6 5 4 2 3" xfId="2679" xr:uid="{00000000-0005-0000-0000-0000CB0C0000}"/>
    <cellStyle name="Normal 6 5 4 3" xfId="443" xr:uid="{00000000-0005-0000-0000-0000CC0C0000}"/>
    <cellStyle name="Normal 6 5 4 3 2" xfId="2766" xr:uid="{00000000-0005-0000-0000-0000CD0C0000}"/>
    <cellStyle name="Normal 6 5 4 4" xfId="1562" xr:uid="{00000000-0005-0000-0000-0000CE0C0000}"/>
    <cellStyle name="Normal 6 5 4 4 2" xfId="3730" xr:uid="{00000000-0005-0000-0000-0000CF0C0000}"/>
    <cellStyle name="Normal 6 5 4 5" xfId="2522" xr:uid="{00000000-0005-0000-0000-0000D00C0000}"/>
    <cellStyle name="Normal 6 5 5" xfId="262" xr:uid="{00000000-0005-0000-0000-0000D10C0000}"/>
    <cellStyle name="Normal 6 5 5 2" xfId="1564" xr:uid="{00000000-0005-0000-0000-0000D20C0000}"/>
    <cellStyle name="Normal 6 5 5 2 2" xfId="3732" xr:uid="{00000000-0005-0000-0000-0000D30C0000}"/>
    <cellStyle name="Normal 6 5 5 3" xfId="2596" xr:uid="{00000000-0005-0000-0000-0000D40C0000}"/>
    <cellStyle name="Normal 6 5 6" xfId="1555" xr:uid="{00000000-0005-0000-0000-0000D50C0000}"/>
    <cellStyle name="Normal 6 5 6 2" xfId="3723" xr:uid="{00000000-0005-0000-0000-0000D60C0000}"/>
    <cellStyle name="Normal 6 5 7" xfId="2439" xr:uid="{00000000-0005-0000-0000-0000D70C0000}"/>
    <cellStyle name="Normal 6 6" xfId="78" xr:uid="{00000000-0005-0000-0000-0000D80C0000}"/>
    <cellStyle name="Normal 6 6 2" xfId="149" xr:uid="{00000000-0005-0000-0000-0000D90C0000}"/>
    <cellStyle name="Normal 6 6 2 2" xfId="322" xr:uid="{00000000-0005-0000-0000-0000DA0C0000}"/>
    <cellStyle name="Normal 6 6 2 2 2" xfId="1567" xr:uid="{00000000-0005-0000-0000-0000DB0C0000}"/>
    <cellStyle name="Normal 6 6 2 2 2 2" xfId="3735" xr:uid="{00000000-0005-0000-0000-0000DC0C0000}"/>
    <cellStyle name="Normal 6 6 2 2 3" xfId="2650" xr:uid="{00000000-0005-0000-0000-0000DD0C0000}"/>
    <cellStyle name="Normal 6 6 2 3" xfId="1566" xr:uid="{00000000-0005-0000-0000-0000DE0C0000}"/>
    <cellStyle name="Normal 6 6 2 3 2" xfId="3734" xr:uid="{00000000-0005-0000-0000-0000DF0C0000}"/>
    <cellStyle name="Normal 6 6 2 4" xfId="2493" xr:uid="{00000000-0005-0000-0000-0000E00C0000}"/>
    <cellStyle name="Normal 6 6 3" xfId="255" xr:uid="{00000000-0005-0000-0000-0000E10C0000}"/>
    <cellStyle name="Normal 6 6 3 2" xfId="1568" xr:uid="{00000000-0005-0000-0000-0000E20C0000}"/>
    <cellStyle name="Normal 6 6 3 2 2" xfId="3736" xr:uid="{00000000-0005-0000-0000-0000E30C0000}"/>
    <cellStyle name="Normal 6 6 3 3" xfId="2589" xr:uid="{00000000-0005-0000-0000-0000E40C0000}"/>
    <cellStyle name="Normal 6 6 4" xfId="1565" xr:uid="{00000000-0005-0000-0000-0000E50C0000}"/>
    <cellStyle name="Normal 6 6 4 2" xfId="3733" xr:uid="{00000000-0005-0000-0000-0000E60C0000}"/>
    <cellStyle name="Normal 6 6 5" xfId="2432" xr:uid="{00000000-0005-0000-0000-0000E70C0000}"/>
    <cellStyle name="Normal 6 7" xfId="92" xr:uid="{00000000-0005-0000-0000-0000E80C0000}"/>
    <cellStyle name="Normal 6 7 2" xfId="161" xr:uid="{00000000-0005-0000-0000-0000E90C0000}"/>
    <cellStyle name="Normal 6 7 2 2" xfId="334" xr:uid="{00000000-0005-0000-0000-0000EA0C0000}"/>
    <cellStyle name="Normal 6 7 2 2 2" xfId="1571" xr:uid="{00000000-0005-0000-0000-0000EB0C0000}"/>
    <cellStyle name="Normal 6 7 2 2 2 2" xfId="3739" xr:uid="{00000000-0005-0000-0000-0000EC0C0000}"/>
    <cellStyle name="Normal 6 7 2 2 3" xfId="2662" xr:uid="{00000000-0005-0000-0000-0000ED0C0000}"/>
    <cellStyle name="Normal 6 7 2 3" xfId="1570" xr:uid="{00000000-0005-0000-0000-0000EE0C0000}"/>
    <cellStyle name="Normal 6 7 2 3 2" xfId="3738" xr:uid="{00000000-0005-0000-0000-0000EF0C0000}"/>
    <cellStyle name="Normal 6 7 2 4" xfId="2505" xr:uid="{00000000-0005-0000-0000-0000F00C0000}"/>
    <cellStyle name="Normal 6 7 3" xfId="185" xr:uid="{00000000-0005-0000-0000-0000F10C0000}"/>
    <cellStyle name="Normal 6 7 3 2" xfId="205" xr:uid="{00000000-0005-0000-0000-0000F20C0000}"/>
    <cellStyle name="Normal 6 7 3 2 2" xfId="376" xr:uid="{00000000-0005-0000-0000-0000F30C0000}"/>
    <cellStyle name="Normal 6 7 3 2 2 2" xfId="1574" xr:uid="{00000000-0005-0000-0000-0000F40C0000}"/>
    <cellStyle name="Normal 6 7 3 2 2 2 2" xfId="3742" xr:uid="{00000000-0005-0000-0000-0000F50C0000}"/>
    <cellStyle name="Normal 6 7 3 2 2 3" xfId="2704" xr:uid="{00000000-0005-0000-0000-0000F60C0000}"/>
    <cellStyle name="Normal 6 7 3 2 3" xfId="424" xr:uid="{00000000-0005-0000-0000-0000F70C0000}"/>
    <cellStyle name="Normal 6 7 3 2 3 2" xfId="2747" xr:uid="{00000000-0005-0000-0000-0000F80C0000}"/>
    <cellStyle name="Normal 6 7 3 2 4" xfId="1573" xr:uid="{00000000-0005-0000-0000-0000F90C0000}"/>
    <cellStyle name="Normal 6 7 3 2 4 2" xfId="3741" xr:uid="{00000000-0005-0000-0000-0000FA0C0000}"/>
    <cellStyle name="Normal 6 7 3 2 5" xfId="2545" xr:uid="{00000000-0005-0000-0000-0000FB0C0000}"/>
    <cellStyle name="Normal 6 7 3 3" xfId="358" xr:uid="{00000000-0005-0000-0000-0000FC0C0000}"/>
    <cellStyle name="Normal 6 7 3 3 2" xfId="1575" xr:uid="{00000000-0005-0000-0000-0000FD0C0000}"/>
    <cellStyle name="Normal 6 7 3 3 2 2" xfId="3743" xr:uid="{00000000-0005-0000-0000-0000FE0C0000}"/>
    <cellStyle name="Normal 6 7 3 3 3" xfId="2686" xr:uid="{00000000-0005-0000-0000-0000FF0C0000}"/>
    <cellStyle name="Normal 6 7 3 4" xfId="1572" xr:uid="{00000000-0005-0000-0000-0000000D0000}"/>
    <cellStyle name="Normal 6 7 3 4 2" xfId="3740" xr:uid="{00000000-0005-0000-0000-0000010D0000}"/>
    <cellStyle name="Normal 6 7 3 5" xfId="2529" xr:uid="{00000000-0005-0000-0000-0000020D0000}"/>
    <cellStyle name="Normal 6 7 4" xfId="267" xr:uid="{00000000-0005-0000-0000-0000030D0000}"/>
    <cellStyle name="Normal 6 7 4 2" xfId="1576" xr:uid="{00000000-0005-0000-0000-0000040D0000}"/>
    <cellStyle name="Normal 6 7 4 2 2" xfId="3744" xr:uid="{00000000-0005-0000-0000-0000050D0000}"/>
    <cellStyle name="Normal 6 7 4 3" xfId="2601" xr:uid="{00000000-0005-0000-0000-0000060D0000}"/>
    <cellStyle name="Normal 6 7 5" xfId="1569" xr:uid="{00000000-0005-0000-0000-0000070D0000}"/>
    <cellStyle name="Normal 6 7 5 2" xfId="3737" xr:uid="{00000000-0005-0000-0000-0000080D0000}"/>
    <cellStyle name="Normal 6 7 6" xfId="2444" xr:uid="{00000000-0005-0000-0000-0000090D0000}"/>
    <cellStyle name="Normal 6 8" xfId="126" xr:uid="{00000000-0005-0000-0000-00000A0D0000}"/>
    <cellStyle name="Normal 6 8 2" xfId="299" xr:uid="{00000000-0005-0000-0000-00000B0D0000}"/>
    <cellStyle name="Normal 6 8 2 2" xfId="1578" xr:uid="{00000000-0005-0000-0000-00000C0D0000}"/>
    <cellStyle name="Normal 6 8 2 2 2" xfId="3746" xr:uid="{00000000-0005-0000-0000-00000D0D0000}"/>
    <cellStyle name="Normal 6 8 2 3" xfId="2627" xr:uid="{00000000-0005-0000-0000-00000E0D0000}"/>
    <cellStyle name="Normal 6 8 3" xfId="1577" xr:uid="{00000000-0005-0000-0000-00000F0D0000}"/>
    <cellStyle name="Normal 6 8 3 2" xfId="3745" xr:uid="{00000000-0005-0000-0000-0000100D0000}"/>
    <cellStyle name="Normal 6 8 4" xfId="2470" xr:uid="{00000000-0005-0000-0000-0000110D0000}"/>
    <cellStyle name="Normal 6 9" xfId="237" xr:uid="{00000000-0005-0000-0000-0000120D0000}"/>
    <cellStyle name="Normal 6 9 2" xfId="1579" xr:uid="{00000000-0005-0000-0000-0000130D0000}"/>
    <cellStyle name="Normal 6 9 2 2" xfId="3747" xr:uid="{00000000-0005-0000-0000-0000140D0000}"/>
    <cellStyle name="Normal 6 9 3" xfId="2571" xr:uid="{00000000-0005-0000-0000-0000150D0000}"/>
    <cellStyle name="Normal 7" xfId="23" xr:uid="{00000000-0005-0000-0000-0000160D0000}"/>
    <cellStyle name="Normal 7 2" xfId="115" xr:uid="{00000000-0005-0000-0000-0000170D0000}"/>
    <cellStyle name="Normal 7 2 2" xfId="288" xr:uid="{00000000-0005-0000-0000-0000180D0000}"/>
    <cellStyle name="Normal 7 2 2 2" xfId="1274" xr:uid="{00000000-0005-0000-0000-0000190D0000}"/>
    <cellStyle name="Normal 7 2 2 3" xfId="2616" xr:uid="{00000000-0005-0000-0000-00001A0D0000}"/>
    <cellStyle name="Normal 7 2 3" xfId="1273" xr:uid="{00000000-0005-0000-0000-00001B0D0000}"/>
    <cellStyle name="Normal 7 2 4" xfId="2459" xr:uid="{00000000-0005-0000-0000-00001C0D0000}"/>
    <cellStyle name="Normal 7 3" xfId="227" xr:uid="{00000000-0005-0000-0000-00001D0D0000}"/>
    <cellStyle name="Normal 7 3 2" xfId="1275" xr:uid="{00000000-0005-0000-0000-00001E0D0000}"/>
    <cellStyle name="Normal 7 3 3" xfId="2561" xr:uid="{00000000-0005-0000-0000-00001F0D0000}"/>
    <cellStyle name="Normal 7 4" xfId="1272" xr:uid="{00000000-0005-0000-0000-0000200D0000}"/>
    <cellStyle name="Normal 7 5" xfId="2405" xr:uid="{00000000-0005-0000-0000-0000210D0000}"/>
    <cellStyle name="Normal 8" xfId="41" xr:uid="{00000000-0005-0000-0000-0000220D0000}"/>
    <cellStyle name="Normal 8 2" xfId="75" xr:uid="{00000000-0005-0000-0000-0000230D0000}"/>
    <cellStyle name="Normal 8 2 2" xfId="148" xr:uid="{00000000-0005-0000-0000-0000240D0000}"/>
    <cellStyle name="Normal 8 2 2 2" xfId="321" xr:uid="{00000000-0005-0000-0000-0000250D0000}"/>
    <cellStyle name="Normal 8 2 2 2 2" xfId="1278" xr:uid="{00000000-0005-0000-0000-0000260D0000}"/>
    <cellStyle name="Normal 8 2 2 2 3" xfId="2649" xr:uid="{00000000-0005-0000-0000-0000270D0000}"/>
    <cellStyle name="Normal 8 2 2 3" xfId="1277" xr:uid="{00000000-0005-0000-0000-0000280D0000}"/>
    <cellStyle name="Normal 8 2 2 4" xfId="2492" xr:uid="{00000000-0005-0000-0000-0000290D0000}"/>
    <cellStyle name="Normal 8 2 3" xfId="254" xr:uid="{00000000-0005-0000-0000-00002A0D0000}"/>
    <cellStyle name="Normal 8 2 3 2" xfId="1280" xr:uid="{00000000-0005-0000-0000-00002B0D0000}"/>
    <cellStyle name="Normal 8 2 3 3" xfId="1279" xr:uid="{00000000-0005-0000-0000-00002C0D0000}"/>
    <cellStyle name="Normal 8 2 3 4" xfId="2588" xr:uid="{00000000-0005-0000-0000-00002D0D0000}"/>
    <cellStyle name="Normal 8 2 4" xfId="402" xr:uid="{00000000-0005-0000-0000-00002E0D0000}"/>
    <cellStyle name="Normal 8 2 4 2" xfId="1281" xr:uid="{00000000-0005-0000-0000-00002F0D0000}"/>
    <cellStyle name="Normal 8 2 4 3" xfId="2730" xr:uid="{00000000-0005-0000-0000-0000300D0000}"/>
    <cellStyle name="Normal 8 2 5" xfId="440" xr:uid="{00000000-0005-0000-0000-0000310D0000}"/>
    <cellStyle name="Normal 8 2 5 2" xfId="2763" xr:uid="{00000000-0005-0000-0000-0000320D0000}"/>
    <cellStyle name="Normal 8 2 6" xfId="1276" xr:uid="{00000000-0005-0000-0000-0000330D0000}"/>
    <cellStyle name="Normal 8 2 7" xfId="2344" xr:uid="{00000000-0005-0000-0000-0000340D0000}"/>
    <cellStyle name="Normal 8 2 7 2" xfId="3779" xr:uid="{00000000-0005-0000-0000-0000350D0000}"/>
    <cellStyle name="Normal 8 2 8" xfId="2431" xr:uid="{00000000-0005-0000-0000-0000360D0000}"/>
    <cellStyle name="Normal 8 3" xfId="212" xr:uid="{00000000-0005-0000-0000-0000370D0000}"/>
    <cellStyle name="Normal 8 3 2" xfId="383" xr:uid="{00000000-0005-0000-0000-0000380D0000}"/>
    <cellStyle name="Normal 8 3 2 2" xfId="1283" xr:uid="{00000000-0005-0000-0000-0000390D0000}"/>
    <cellStyle name="Normal 8 3 2 3" xfId="2711" xr:uid="{00000000-0005-0000-0000-00003A0D0000}"/>
    <cellStyle name="Normal 8 3 3" xfId="437" xr:uid="{00000000-0005-0000-0000-00003B0D0000}"/>
    <cellStyle name="Normal 8 3 3 2" xfId="2760" xr:uid="{00000000-0005-0000-0000-00003C0D0000}"/>
    <cellStyle name="Normal 8 3 4" xfId="1282" xr:uid="{00000000-0005-0000-0000-00003D0D0000}"/>
    <cellStyle name="Normal 8 3 5" xfId="2334" xr:uid="{00000000-0005-0000-0000-00003E0D0000}"/>
    <cellStyle name="Normal 8 3 5 2" xfId="3770" xr:uid="{00000000-0005-0000-0000-00003F0D0000}"/>
    <cellStyle name="Normal 8 3 6" xfId="2552" xr:uid="{00000000-0005-0000-0000-0000400D0000}"/>
    <cellStyle name="Normal 8 4" xfId="1284" xr:uid="{00000000-0005-0000-0000-0000410D0000}"/>
    <cellStyle name="Normal 8 4 2" xfId="1285" xr:uid="{00000000-0005-0000-0000-0000420D0000}"/>
    <cellStyle name="Normal 8 5" xfId="1286" xr:uid="{00000000-0005-0000-0000-0000430D0000}"/>
    <cellStyle name="Normal 8 6" xfId="1287" xr:uid="{00000000-0005-0000-0000-0000440D0000}"/>
    <cellStyle name="Normal 9" xfId="22" xr:uid="{00000000-0005-0000-0000-0000450D0000}"/>
    <cellStyle name="Normal 9 2" xfId="114" xr:uid="{00000000-0005-0000-0000-0000460D0000}"/>
    <cellStyle name="Normal 9 2 2" xfId="287" xr:uid="{00000000-0005-0000-0000-0000470D0000}"/>
    <cellStyle name="Normal 9 2 2 2" xfId="1290" xr:uid="{00000000-0005-0000-0000-0000480D0000}"/>
    <cellStyle name="Normal 9 2 2 3" xfId="2615" xr:uid="{00000000-0005-0000-0000-0000490D0000}"/>
    <cellStyle name="Normal 9 2 3" xfId="1289" xr:uid="{00000000-0005-0000-0000-00004A0D0000}"/>
    <cellStyle name="Normal 9 2 4" xfId="2458" xr:uid="{00000000-0005-0000-0000-00004B0D0000}"/>
    <cellStyle name="Normal 9 3" xfId="226" xr:uid="{00000000-0005-0000-0000-00004C0D0000}"/>
    <cellStyle name="Normal 9 3 2" xfId="1291" xr:uid="{00000000-0005-0000-0000-00004D0D0000}"/>
    <cellStyle name="Normal 9 3 3" xfId="2560" xr:uid="{00000000-0005-0000-0000-00004E0D0000}"/>
    <cellStyle name="Normal 9 4" xfId="1288" xr:uid="{00000000-0005-0000-0000-00004F0D0000}"/>
    <cellStyle name="Normal 9 5" xfId="2404" xr:uid="{00000000-0005-0000-0000-0000500D0000}"/>
    <cellStyle name="Normal_MF 4 Capital adequacy" xfId="85" xr:uid="{00000000-0005-0000-0000-0000510D0000}"/>
    <cellStyle name="Numbering" xfId="13" xr:uid="{00000000-0005-0000-0000-0000520D0000}"/>
    <cellStyle name="Percent" xfId="2401" builtinId="5"/>
    <cellStyle name="Percent 2" xfId="89" xr:uid="{00000000-0005-0000-0000-0000540D0000}"/>
    <cellStyle name="Percent 2 2" xfId="100" xr:uid="{00000000-0005-0000-0000-0000550D0000}"/>
    <cellStyle name="Percent 2 2 2" xfId="170" xr:uid="{00000000-0005-0000-0000-0000560D0000}"/>
    <cellStyle name="Percent 2 2 2 2" xfId="343" xr:uid="{00000000-0005-0000-0000-0000570D0000}"/>
    <cellStyle name="Percent 2 2 2 2 2" xfId="1582" xr:uid="{00000000-0005-0000-0000-0000580D0000}"/>
    <cellStyle name="Percent 2 2 2 2 2 2" xfId="3750" xr:uid="{00000000-0005-0000-0000-0000590D0000}"/>
    <cellStyle name="Percent 2 2 2 2 3" xfId="2671" xr:uid="{00000000-0005-0000-0000-00005A0D0000}"/>
    <cellStyle name="Percent 2 2 2 3" xfId="1581" xr:uid="{00000000-0005-0000-0000-00005B0D0000}"/>
    <cellStyle name="Percent 2 2 2 3 2" xfId="3749" xr:uid="{00000000-0005-0000-0000-00005C0D0000}"/>
    <cellStyle name="Percent 2 2 2 4" xfId="2514" xr:uid="{00000000-0005-0000-0000-00005D0D0000}"/>
    <cellStyle name="Percent 2 2 3" xfId="275" xr:uid="{00000000-0005-0000-0000-00005E0D0000}"/>
    <cellStyle name="Percent 2 2 3 2" xfId="1583" xr:uid="{00000000-0005-0000-0000-00005F0D0000}"/>
    <cellStyle name="Percent 2 2 3 2 2" xfId="3751" xr:uid="{00000000-0005-0000-0000-0000600D0000}"/>
    <cellStyle name="Percent 2 2 3 3" xfId="2609" xr:uid="{00000000-0005-0000-0000-0000610D0000}"/>
    <cellStyle name="Percent 2 2 4" xfId="410" xr:uid="{00000000-0005-0000-0000-0000620D0000}"/>
    <cellStyle name="Percent 2 2 5" xfId="445" xr:uid="{00000000-0005-0000-0000-0000630D0000}"/>
    <cellStyle name="Percent 2 2 5 2" xfId="2768" xr:uid="{00000000-0005-0000-0000-0000640D0000}"/>
    <cellStyle name="Percent 2 2 6" xfId="1580" xr:uid="{00000000-0005-0000-0000-0000650D0000}"/>
    <cellStyle name="Percent 2 2 6 2" xfId="3748" xr:uid="{00000000-0005-0000-0000-0000660D0000}"/>
    <cellStyle name="Percent 2 2 7" xfId="2452" xr:uid="{00000000-0005-0000-0000-0000670D0000}"/>
    <cellStyle name="Percent 2 3" xfId="158" xr:uid="{00000000-0005-0000-0000-0000680D0000}"/>
    <cellStyle name="Percent 2 3 2" xfId="331" xr:uid="{00000000-0005-0000-0000-0000690D0000}"/>
    <cellStyle name="Percent 2 3 2 2" xfId="1585" xr:uid="{00000000-0005-0000-0000-00006A0D0000}"/>
    <cellStyle name="Percent 2 3 2 2 2" xfId="3753" xr:uid="{00000000-0005-0000-0000-00006B0D0000}"/>
    <cellStyle name="Percent 2 3 2 3" xfId="2659" xr:uid="{00000000-0005-0000-0000-00006C0D0000}"/>
    <cellStyle name="Percent 2 3 3" xfId="1584" xr:uid="{00000000-0005-0000-0000-00006D0D0000}"/>
    <cellStyle name="Percent 2 3 3 2" xfId="3752" xr:uid="{00000000-0005-0000-0000-00006E0D0000}"/>
    <cellStyle name="Percent 2 3 4" xfId="2502" xr:uid="{00000000-0005-0000-0000-00006F0D0000}"/>
    <cellStyle name="Percent 2 4" xfId="264" xr:uid="{00000000-0005-0000-0000-0000700D0000}"/>
    <cellStyle name="Percent 2 4 2" xfId="1586" xr:uid="{00000000-0005-0000-0000-0000710D0000}"/>
    <cellStyle name="Percent 2 4 2 2" xfId="3754" xr:uid="{00000000-0005-0000-0000-0000720D0000}"/>
    <cellStyle name="Percent 2 4 3" xfId="2598" xr:uid="{00000000-0005-0000-0000-0000730D0000}"/>
    <cellStyle name="Percent 2 5" xfId="409" xr:uid="{00000000-0005-0000-0000-0000740D0000}"/>
    <cellStyle name="Percent 2 5 2" xfId="2736" xr:uid="{00000000-0005-0000-0000-0000750D0000}"/>
    <cellStyle name="Percent 2 6" xfId="1292" xr:uid="{00000000-0005-0000-0000-0000760D0000}"/>
    <cellStyle name="Percent 2 6 2" xfId="3572" xr:uid="{00000000-0005-0000-0000-0000770D0000}"/>
    <cellStyle name="Percent 2 7" xfId="2360" xr:uid="{00000000-0005-0000-0000-0000780D0000}"/>
    <cellStyle name="Percent 2 7 2" xfId="3794" xr:uid="{00000000-0005-0000-0000-0000790D0000}"/>
    <cellStyle name="Percent 2 8" xfId="2441" xr:uid="{00000000-0005-0000-0000-00007A0D0000}"/>
    <cellStyle name="Percent 3" xfId="192" xr:uid="{00000000-0005-0000-0000-00007B0D0000}"/>
    <cellStyle name="Percent 4" xfId="1850" xr:uid="{00000000-0005-0000-0000-00007C0D0000}"/>
    <cellStyle name="Percent 8" xfId="59" xr:uid="{00000000-0005-0000-0000-00007D0D0000}"/>
    <cellStyle name="SAPBorder" xfId="1293" xr:uid="{00000000-0005-0000-0000-00007E0D0000}"/>
    <cellStyle name="SAPDataCell" xfId="1294" xr:uid="{00000000-0005-0000-0000-00007F0D0000}"/>
    <cellStyle name="SAPDataTotalCell" xfId="1295" xr:uid="{00000000-0005-0000-0000-0000800D0000}"/>
    <cellStyle name="SAPDimensionCell" xfId="1296" xr:uid="{00000000-0005-0000-0000-0000810D0000}"/>
    <cellStyle name="SAPEditableDataCell" xfId="1297" xr:uid="{00000000-0005-0000-0000-0000820D0000}"/>
    <cellStyle name="SAPEditableDataTotalCell" xfId="1298" xr:uid="{00000000-0005-0000-0000-0000830D0000}"/>
    <cellStyle name="SAPEmphasized" xfId="1299" xr:uid="{00000000-0005-0000-0000-0000840D0000}"/>
    <cellStyle name="SAPEmphasizedEditableDataCell" xfId="1300" xr:uid="{00000000-0005-0000-0000-0000850D0000}"/>
    <cellStyle name="SAPEmphasizedEditableDataTotalCell" xfId="1301" xr:uid="{00000000-0005-0000-0000-0000860D0000}"/>
    <cellStyle name="SAPEmphasizedLockedDataCell" xfId="1302" xr:uid="{00000000-0005-0000-0000-0000870D0000}"/>
    <cellStyle name="SAPEmphasizedLockedDataTotalCell" xfId="1303" xr:uid="{00000000-0005-0000-0000-0000880D0000}"/>
    <cellStyle name="SAPEmphasizedReadonlyDataCell" xfId="1304" xr:uid="{00000000-0005-0000-0000-0000890D0000}"/>
    <cellStyle name="SAPEmphasizedReadonlyDataTotalCell" xfId="1305" xr:uid="{00000000-0005-0000-0000-00008A0D0000}"/>
    <cellStyle name="SAPEmphasizedTotal" xfId="1306" xr:uid="{00000000-0005-0000-0000-00008B0D0000}"/>
    <cellStyle name="SAPError" xfId="1307" xr:uid="{00000000-0005-0000-0000-00008C0D0000}"/>
    <cellStyle name="SAPExceptionLevel1" xfId="1308" xr:uid="{00000000-0005-0000-0000-00008D0D0000}"/>
    <cellStyle name="SAPExceptionLevel2" xfId="1309" xr:uid="{00000000-0005-0000-0000-00008E0D0000}"/>
    <cellStyle name="SAPExceptionLevel3" xfId="1310" xr:uid="{00000000-0005-0000-0000-00008F0D0000}"/>
    <cellStyle name="SAPExceptionLevel4" xfId="1311" xr:uid="{00000000-0005-0000-0000-0000900D0000}"/>
    <cellStyle name="SAPExceptionLevel5" xfId="1312" xr:uid="{00000000-0005-0000-0000-0000910D0000}"/>
    <cellStyle name="SAPExceptionLevel6" xfId="1313" xr:uid="{00000000-0005-0000-0000-0000920D0000}"/>
    <cellStyle name="SAPExceptionLevel7" xfId="1314" xr:uid="{00000000-0005-0000-0000-0000930D0000}"/>
    <cellStyle name="SAPExceptionLevel8" xfId="1315" xr:uid="{00000000-0005-0000-0000-0000940D0000}"/>
    <cellStyle name="SAPExceptionLevel9" xfId="1316" xr:uid="{00000000-0005-0000-0000-0000950D0000}"/>
    <cellStyle name="SAPFormula" xfId="1317" xr:uid="{00000000-0005-0000-0000-0000960D0000}"/>
    <cellStyle name="SAPHierarchyCell0" xfId="1318" xr:uid="{00000000-0005-0000-0000-0000970D0000}"/>
    <cellStyle name="SAPHierarchyCell1" xfId="1319" xr:uid="{00000000-0005-0000-0000-0000980D0000}"/>
    <cellStyle name="SAPHierarchyCell2" xfId="1320" xr:uid="{00000000-0005-0000-0000-0000990D0000}"/>
    <cellStyle name="SAPHierarchyCell3" xfId="1321" xr:uid="{00000000-0005-0000-0000-00009A0D0000}"/>
    <cellStyle name="SAPHierarchyCell4" xfId="1322" xr:uid="{00000000-0005-0000-0000-00009B0D0000}"/>
    <cellStyle name="SAPLockedDataCell" xfId="1323" xr:uid="{00000000-0005-0000-0000-00009C0D0000}"/>
    <cellStyle name="SAPLockedDataTotalCell" xfId="1324" xr:uid="{00000000-0005-0000-0000-00009D0D0000}"/>
    <cellStyle name="SAPMemberCell" xfId="1325" xr:uid="{00000000-0005-0000-0000-00009E0D0000}"/>
    <cellStyle name="SAPMemberTotalCell" xfId="1326" xr:uid="{00000000-0005-0000-0000-00009F0D0000}"/>
    <cellStyle name="SAPMessageText" xfId="1327" xr:uid="{00000000-0005-0000-0000-0000A00D0000}"/>
    <cellStyle name="SAPReadonlyDataCell" xfId="1328" xr:uid="{00000000-0005-0000-0000-0000A10D0000}"/>
    <cellStyle name="SAPReadonlyDataTotalCell" xfId="1329" xr:uid="{00000000-0005-0000-0000-0000A20D0000}"/>
    <cellStyle name="Standard_CPISInsurance&amp;SocialUnsurance" xfId="14" xr:uid="{00000000-0005-0000-0000-0000A30D0000}"/>
    <cellStyle name="Style 1" xfId="36" xr:uid="{00000000-0005-0000-0000-0000A40D0000}"/>
    <cellStyle name="Tiny" xfId="15" xr:uid="{00000000-0005-0000-0000-0000A50D0000}"/>
    <cellStyle name="Tiny 10" xfId="1851" xr:uid="{00000000-0005-0000-0000-0000A60D0000}"/>
    <cellStyle name="Tiny 10 2" xfId="2201" xr:uid="{00000000-0005-0000-0000-0000A70D0000}"/>
    <cellStyle name="Tiny 11" xfId="1852" xr:uid="{00000000-0005-0000-0000-0000A80D0000}"/>
    <cellStyle name="Tiny 11 2" xfId="2202" xr:uid="{00000000-0005-0000-0000-0000A90D0000}"/>
    <cellStyle name="Tiny 12" xfId="1853" xr:uid="{00000000-0005-0000-0000-0000AA0D0000}"/>
    <cellStyle name="Tiny 12 2" xfId="2203" xr:uid="{00000000-0005-0000-0000-0000AB0D0000}"/>
    <cellStyle name="Tiny 13" xfId="1854" xr:uid="{00000000-0005-0000-0000-0000AC0D0000}"/>
    <cellStyle name="Tiny 13 2" xfId="2204" xr:uid="{00000000-0005-0000-0000-0000AD0D0000}"/>
    <cellStyle name="Tiny 14" xfId="1855" xr:uid="{00000000-0005-0000-0000-0000AE0D0000}"/>
    <cellStyle name="Tiny 14 2" xfId="2205" xr:uid="{00000000-0005-0000-0000-0000AF0D0000}"/>
    <cellStyle name="Tiny 15" xfId="1856" xr:uid="{00000000-0005-0000-0000-0000B00D0000}"/>
    <cellStyle name="Tiny 15 2" xfId="2206" xr:uid="{00000000-0005-0000-0000-0000B10D0000}"/>
    <cellStyle name="Tiny 16" xfId="1857" xr:uid="{00000000-0005-0000-0000-0000B20D0000}"/>
    <cellStyle name="Tiny 16 2" xfId="2207" xr:uid="{00000000-0005-0000-0000-0000B30D0000}"/>
    <cellStyle name="Tiny 17" xfId="1858" xr:uid="{00000000-0005-0000-0000-0000B40D0000}"/>
    <cellStyle name="Tiny 17 2" xfId="2208" xr:uid="{00000000-0005-0000-0000-0000B50D0000}"/>
    <cellStyle name="Tiny 18" xfId="1859" xr:uid="{00000000-0005-0000-0000-0000B60D0000}"/>
    <cellStyle name="Tiny 18 2" xfId="2209" xr:uid="{00000000-0005-0000-0000-0000B70D0000}"/>
    <cellStyle name="Tiny 19" xfId="1860" xr:uid="{00000000-0005-0000-0000-0000B80D0000}"/>
    <cellStyle name="Tiny 19 2" xfId="2210" xr:uid="{00000000-0005-0000-0000-0000B90D0000}"/>
    <cellStyle name="Tiny 2" xfId="109" xr:uid="{00000000-0005-0000-0000-0000BA0D0000}"/>
    <cellStyle name="Tiny 2 10" xfId="1861" xr:uid="{00000000-0005-0000-0000-0000BB0D0000}"/>
    <cellStyle name="Tiny 2 10 2" xfId="2211" xr:uid="{00000000-0005-0000-0000-0000BC0D0000}"/>
    <cellStyle name="Tiny 2 11" xfId="1862" xr:uid="{00000000-0005-0000-0000-0000BD0D0000}"/>
    <cellStyle name="Tiny 2 11 2" xfId="2212" xr:uid="{00000000-0005-0000-0000-0000BE0D0000}"/>
    <cellStyle name="Tiny 2 12" xfId="1863" xr:uid="{00000000-0005-0000-0000-0000BF0D0000}"/>
    <cellStyle name="Tiny 2 12 2" xfId="2213" xr:uid="{00000000-0005-0000-0000-0000C00D0000}"/>
    <cellStyle name="Tiny 2 13" xfId="1864" xr:uid="{00000000-0005-0000-0000-0000C10D0000}"/>
    <cellStyle name="Tiny 2 13 2" xfId="2214" xr:uid="{00000000-0005-0000-0000-0000C20D0000}"/>
    <cellStyle name="Tiny 2 14" xfId="1865" xr:uid="{00000000-0005-0000-0000-0000C30D0000}"/>
    <cellStyle name="Tiny 2 14 2" xfId="2215" xr:uid="{00000000-0005-0000-0000-0000C40D0000}"/>
    <cellStyle name="Tiny 2 15" xfId="1866" xr:uid="{00000000-0005-0000-0000-0000C50D0000}"/>
    <cellStyle name="Tiny 2 15 2" xfId="2216" xr:uid="{00000000-0005-0000-0000-0000C60D0000}"/>
    <cellStyle name="Tiny 2 16" xfId="1867" xr:uid="{00000000-0005-0000-0000-0000C70D0000}"/>
    <cellStyle name="Tiny 2 16 2" xfId="2217" xr:uid="{00000000-0005-0000-0000-0000C80D0000}"/>
    <cellStyle name="Tiny 2 17" xfId="1868" xr:uid="{00000000-0005-0000-0000-0000C90D0000}"/>
    <cellStyle name="Tiny 2 17 2" xfId="2218" xr:uid="{00000000-0005-0000-0000-0000CA0D0000}"/>
    <cellStyle name="Tiny 2 18" xfId="1869" xr:uid="{00000000-0005-0000-0000-0000CB0D0000}"/>
    <cellStyle name="Tiny 2 18 2" xfId="2219" xr:uid="{00000000-0005-0000-0000-0000CC0D0000}"/>
    <cellStyle name="Tiny 2 19" xfId="1870" xr:uid="{00000000-0005-0000-0000-0000CD0D0000}"/>
    <cellStyle name="Tiny 2 19 2" xfId="2220" xr:uid="{00000000-0005-0000-0000-0000CE0D0000}"/>
    <cellStyle name="Tiny 2 2" xfId="283" xr:uid="{00000000-0005-0000-0000-0000CF0D0000}"/>
    <cellStyle name="Tiny 2 2 10" xfId="1871" xr:uid="{00000000-0005-0000-0000-0000D00D0000}"/>
    <cellStyle name="Tiny 2 2 10 2" xfId="2221" xr:uid="{00000000-0005-0000-0000-0000D10D0000}"/>
    <cellStyle name="Tiny 2 2 11" xfId="1872" xr:uid="{00000000-0005-0000-0000-0000D20D0000}"/>
    <cellStyle name="Tiny 2 2 11 2" xfId="2222" xr:uid="{00000000-0005-0000-0000-0000D30D0000}"/>
    <cellStyle name="Tiny 2 2 12" xfId="1873" xr:uid="{00000000-0005-0000-0000-0000D40D0000}"/>
    <cellStyle name="Tiny 2 2 12 2" xfId="2223" xr:uid="{00000000-0005-0000-0000-0000D50D0000}"/>
    <cellStyle name="Tiny 2 2 13" xfId="1874" xr:uid="{00000000-0005-0000-0000-0000D60D0000}"/>
    <cellStyle name="Tiny 2 2 13 2" xfId="2224" xr:uid="{00000000-0005-0000-0000-0000D70D0000}"/>
    <cellStyle name="Tiny 2 2 14" xfId="1875" xr:uid="{00000000-0005-0000-0000-0000D80D0000}"/>
    <cellStyle name="Tiny 2 2 14 2" xfId="2225" xr:uid="{00000000-0005-0000-0000-0000D90D0000}"/>
    <cellStyle name="Tiny 2 2 15" xfId="1876" xr:uid="{00000000-0005-0000-0000-0000DA0D0000}"/>
    <cellStyle name="Tiny 2 2 15 2" xfId="2226" xr:uid="{00000000-0005-0000-0000-0000DB0D0000}"/>
    <cellStyle name="Tiny 2 2 16" xfId="1877" xr:uid="{00000000-0005-0000-0000-0000DC0D0000}"/>
    <cellStyle name="Tiny 2 2 16 2" xfId="2227" xr:uid="{00000000-0005-0000-0000-0000DD0D0000}"/>
    <cellStyle name="Tiny 2 2 17" xfId="1878" xr:uid="{00000000-0005-0000-0000-0000DE0D0000}"/>
    <cellStyle name="Tiny 2 2 17 2" xfId="2228" xr:uid="{00000000-0005-0000-0000-0000DF0D0000}"/>
    <cellStyle name="Tiny 2 2 18" xfId="1879" xr:uid="{00000000-0005-0000-0000-0000E00D0000}"/>
    <cellStyle name="Tiny 2 2 18 2" xfId="2229" xr:uid="{00000000-0005-0000-0000-0000E10D0000}"/>
    <cellStyle name="Tiny 2 2 19" xfId="1880" xr:uid="{00000000-0005-0000-0000-0000E20D0000}"/>
    <cellStyle name="Tiny 2 2 19 2" xfId="2230" xr:uid="{00000000-0005-0000-0000-0000E30D0000}"/>
    <cellStyle name="Tiny 2 2 2" xfId="1587" xr:uid="{00000000-0005-0000-0000-0000E40D0000}"/>
    <cellStyle name="Tiny 2 2 2 2" xfId="2030" xr:uid="{00000000-0005-0000-0000-0000E50D0000}"/>
    <cellStyle name="Tiny 2 2 20" xfId="1881" xr:uid="{00000000-0005-0000-0000-0000E60D0000}"/>
    <cellStyle name="Tiny 2 2 20 2" xfId="2231" xr:uid="{00000000-0005-0000-0000-0000E70D0000}"/>
    <cellStyle name="Tiny 2 2 21" xfId="1882" xr:uid="{00000000-0005-0000-0000-0000E80D0000}"/>
    <cellStyle name="Tiny 2 2 21 2" xfId="2232" xr:uid="{00000000-0005-0000-0000-0000E90D0000}"/>
    <cellStyle name="Tiny 2 2 22" xfId="1883" xr:uid="{00000000-0005-0000-0000-0000EA0D0000}"/>
    <cellStyle name="Tiny 2 2 22 2" xfId="2233" xr:uid="{00000000-0005-0000-0000-0000EB0D0000}"/>
    <cellStyle name="Tiny 2 2 23" xfId="2029" xr:uid="{00000000-0005-0000-0000-0000EC0D0000}"/>
    <cellStyle name="Tiny 2 2 3" xfId="1588" xr:uid="{00000000-0005-0000-0000-0000ED0D0000}"/>
    <cellStyle name="Tiny 2 2 3 2" xfId="2031" xr:uid="{00000000-0005-0000-0000-0000EE0D0000}"/>
    <cellStyle name="Tiny 2 2 4" xfId="1589" xr:uid="{00000000-0005-0000-0000-0000EF0D0000}"/>
    <cellStyle name="Tiny 2 2 4 2" xfId="2032" xr:uid="{00000000-0005-0000-0000-0000F00D0000}"/>
    <cellStyle name="Tiny 2 2 5" xfId="1590" xr:uid="{00000000-0005-0000-0000-0000F10D0000}"/>
    <cellStyle name="Tiny 2 2 5 2" xfId="2033" xr:uid="{00000000-0005-0000-0000-0000F20D0000}"/>
    <cellStyle name="Tiny 2 2 6" xfId="1884" xr:uid="{00000000-0005-0000-0000-0000F30D0000}"/>
    <cellStyle name="Tiny 2 2 6 2" xfId="2234" xr:uid="{00000000-0005-0000-0000-0000F40D0000}"/>
    <cellStyle name="Tiny 2 2 7" xfId="1885" xr:uid="{00000000-0005-0000-0000-0000F50D0000}"/>
    <cellStyle name="Tiny 2 2 7 2" xfId="2235" xr:uid="{00000000-0005-0000-0000-0000F60D0000}"/>
    <cellStyle name="Tiny 2 2 8" xfId="1886" xr:uid="{00000000-0005-0000-0000-0000F70D0000}"/>
    <cellStyle name="Tiny 2 2 8 2" xfId="2236" xr:uid="{00000000-0005-0000-0000-0000F80D0000}"/>
    <cellStyle name="Tiny 2 2 9" xfId="1887" xr:uid="{00000000-0005-0000-0000-0000F90D0000}"/>
    <cellStyle name="Tiny 2 2 9 2" xfId="2237" xr:uid="{00000000-0005-0000-0000-0000FA0D0000}"/>
    <cellStyle name="Tiny 2 20" xfId="1888" xr:uid="{00000000-0005-0000-0000-0000FB0D0000}"/>
    <cellStyle name="Tiny 2 20 2" xfId="2238" xr:uid="{00000000-0005-0000-0000-0000FC0D0000}"/>
    <cellStyle name="Tiny 2 21" xfId="1889" xr:uid="{00000000-0005-0000-0000-0000FD0D0000}"/>
    <cellStyle name="Tiny 2 21 2" xfId="2239" xr:uid="{00000000-0005-0000-0000-0000FE0D0000}"/>
    <cellStyle name="Tiny 2 22" xfId="2028" xr:uid="{00000000-0005-0000-0000-0000FF0D0000}"/>
    <cellStyle name="Tiny 2 3" xfId="1591" xr:uid="{00000000-0005-0000-0000-0000000E0000}"/>
    <cellStyle name="Tiny 2 3 2" xfId="2034" xr:uid="{00000000-0005-0000-0000-0000010E0000}"/>
    <cellStyle name="Tiny 2 4" xfId="1592" xr:uid="{00000000-0005-0000-0000-0000020E0000}"/>
    <cellStyle name="Tiny 2 4 2" xfId="2035" xr:uid="{00000000-0005-0000-0000-0000030E0000}"/>
    <cellStyle name="Tiny 2 5" xfId="1593" xr:uid="{00000000-0005-0000-0000-0000040E0000}"/>
    <cellStyle name="Tiny 2 5 2" xfId="2036" xr:uid="{00000000-0005-0000-0000-0000050E0000}"/>
    <cellStyle name="Tiny 2 6" xfId="1594" xr:uid="{00000000-0005-0000-0000-0000060E0000}"/>
    <cellStyle name="Tiny 2 6 2" xfId="2037" xr:uid="{00000000-0005-0000-0000-0000070E0000}"/>
    <cellStyle name="Tiny 2 7" xfId="1595" xr:uid="{00000000-0005-0000-0000-0000080E0000}"/>
    <cellStyle name="Tiny 2 7 2" xfId="2038" xr:uid="{00000000-0005-0000-0000-0000090E0000}"/>
    <cellStyle name="Tiny 2 8" xfId="1596" xr:uid="{00000000-0005-0000-0000-00000A0E0000}"/>
    <cellStyle name="Tiny 2 8 2" xfId="2039" xr:uid="{00000000-0005-0000-0000-00000B0E0000}"/>
    <cellStyle name="Tiny 2 9" xfId="1890" xr:uid="{00000000-0005-0000-0000-00000C0E0000}"/>
    <cellStyle name="Tiny 2 9 2" xfId="2240" xr:uid="{00000000-0005-0000-0000-00000D0E0000}"/>
    <cellStyle name="Tiny 20" xfId="1891" xr:uid="{00000000-0005-0000-0000-00000E0E0000}"/>
    <cellStyle name="Tiny 20 2" xfId="2241" xr:uid="{00000000-0005-0000-0000-00000F0E0000}"/>
    <cellStyle name="Tiny 21" xfId="1892" xr:uid="{00000000-0005-0000-0000-0000100E0000}"/>
    <cellStyle name="Tiny 21 2" xfId="2242" xr:uid="{00000000-0005-0000-0000-0000110E0000}"/>
    <cellStyle name="Tiny 22" xfId="1893" xr:uid="{00000000-0005-0000-0000-0000120E0000}"/>
    <cellStyle name="Tiny 22 2" xfId="2243" xr:uid="{00000000-0005-0000-0000-0000130E0000}"/>
    <cellStyle name="Tiny 23" xfId="1894" xr:uid="{00000000-0005-0000-0000-0000140E0000}"/>
    <cellStyle name="Tiny 23 2" xfId="2244" xr:uid="{00000000-0005-0000-0000-0000150E0000}"/>
    <cellStyle name="Tiny 24" xfId="2027" xr:uid="{00000000-0005-0000-0000-0000160E0000}"/>
    <cellStyle name="Tiny 3" xfId="222" xr:uid="{00000000-0005-0000-0000-0000170E0000}"/>
    <cellStyle name="Tiny 3 10" xfId="1895" xr:uid="{00000000-0005-0000-0000-0000180E0000}"/>
    <cellStyle name="Tiny 3 10 2" xfId="2245" xr:uid="{00000000-0005-0000-0000-0000190E0000}"/>
    <cellStyle name="Tiny 3 11" xfId="1896" xr:uid="{00000000-0005-0000-0000-00001A0E0000}"/>
    <cellStyle name="Tiny 3 11 2" xfId="2246" xr:uid="{00000000-0005-0000-0000-00001B0E0000}"/>
    <cellStyle name="Tiny 3 12" xfId="1897" xr:uid="{00000000-0005-0000-0000-00001C0E0000}"/>
    <cellStyle name="Tiny 3 12 2" xfId="2247" xr:uid="{00000000-0005-0000-0000-00001D0E0000}"/>
    <cellStyle name="Tiny 3 13" xfId="1898" xr:uid="{00000000-0005-0000-0000-00001E0E0000}"/>
    <cellStyle name="Tiny 3 13 2" xfId="2248" xr:uid="{00000000-0005-0000-0000-00001F0E0000}"/>
    <cellStyle name="Tiny 3 14" xfId="1899" xr:uid="{00000000-0005-0000-0000-0000200E0000}"/>
    <cellStyle name="Tiny 3 14 2" xfId="2249" xr:uid="{00000000-0005-0000-0000-0000210E0000}"/>
    <cellStyle name="Tiny 3 15" xfId="1900" xr:uid="{00000000-0005-0000-0000-0000220E0000}"/>
    <cellStyle name="Tiny 3 15 2" xfId="2250" xr:uid="{00000000-0005-0000-0000-0000230E0000}"/>
    <cellStyle name="Tiny 3 16" xfId="1901" xr:uid="{00000000-0005-0000-0000-0000240E0000}"/>
    <cellStyle name="Tiny 3 16 2" xfId="2251" xr:uid="{00000000-0005-0000-0000-0000250E0000}"/>
    <cellStyle name="Tiny 3 17" xfId="1902" xr:uid="{00000000-0005-0000-0000-0000260E0000}"/>
    <cellStyle name="Tiny 3 17 2" xfId="2252" xr:uid="{00000000-0005-0000-0000-0000270E0000}"/>
    <cellStyle name="Tiny 3 18" xfId="1903" xr:uid="{00000000-0005-0000-0000-0000280E0000}"/>
    <cellStyle name="Tiny 3 18 2" xfId="2253" xr:uid="{00000000-0005-0000-0000-0000290E0000}"/>
    <cellStyle name="Tiny 3 19" xfId="1904" xr:uid="{00000000-0005-0000-0000-00002A0E0000}"/>
    <cellStyle name="Tiny 3 19 2" xfId="2254" xr:uid="{00000000-0005-0000-0000-00002B0E0000}"/>
    <cellStyle name="Tiny 3 2" xfId="1597" xr:uid="{00000000-0005-0000-0000-00002C0E0000}"/>
    <cellStyle name="Tiny 3 2 2" xfId="2041" xr:uid="{00000000-0005-0000-0000-00002D0E0000}"/>
    <cellStyle name="Tiny 3 20" xfId="1905" xr:uid="{00000000-0005-0000-0000-00002E0E0000}"/>
    <cellStyle name="Tiny 3 20 2" xfId="2255" xr:uid="{00000000-0005-0000-0000-00002F0E0000}"/>
    <cellStyle name="Tiny 3 21" xfId="1906" xr:uid="{00000000-0005-0000-0000-0000300E0000}"/>
    <cellStyle name="Tiny 3 21 2" xfId="2256" xr:uid="{00000000-0005-0000-0000-0000310E0000}"/>
    <cellStyle name="Tiny 3 22" xfId="1907" xr:uid="{00000000-0005-0000-0000-0000320E0000}"/>
    <cellStyle name="Tiny 3 22 2" xfId="2257" xr:uid="{00000000-0005-0000-0000-0000330E0000}"/>
    <cellStyle name="Tiny 3 23" xfId="2040" xr:uid="{00000000-0005-0000-0000-0000340E0000}"/>
    <cellStyle name="Tiny 3 3" xfId="1598" xr:uid="{00000000-0005-0000-0000-0000350E0000}"/>
    <cellStyle name="Tiny 3 3 2" xfId="2042" xr:uid="{00000000-0005-0000-0000-0000360E0000}"/>
    <cellStyle name="Tiny 3 4" xfId="1599" xr:uid="{00000000-0005-0000-0000-0000370E0000}"/>
    <cellStyle name="Tiny 3 4 2" xfId="2043" xr:uid="{00000000-0005-0000-0000-0000380E0000}"/>
    <cellStyle name="Tiny 3 5" xfId="1600" xr:uid="{00000000-0005-0000-0000-0000390E0000}"/>
    <cellStyle name="Tiny 3 5 2" xfId="2044" xr:uid="{00000000-0005-0000-0000-00003A0E0000}"/>
    <cellStyle name="Tiny 3 6" xfId="1908" xr:uid="{00000000-0005-0000-0000-00003B0E0000}"/>
    <cellStyle name="Tiny 3 6 2" xfId="2258" xr:uid="{00000000-0005-0000-0000-00003C0E0000}"/>
    <cellStyle name="Tiny 3 7" xfId="1909" xr:uid="{00000000-0005-0000-0000-00003D0E0000}"/>
    <cellStyle name="Tiny 3 7 2" xfId="2259" xr:uid="{00000000-0005-0000-0000-00003E0E0000}"/>
    <cellStyle name="Tiny 3 8" xfId="1910" xr:uid="{00000000-0005-0000-0000-00003F0E0000}"/>
    <cellStyle name="Tiny 3 8 2" xfId="2260" xr:uid="{00000000-0005-0000-0000-0000400E0000}"/>
    <cellStyle name="Tiny 3 9" xfId="1911" xr:uid="{00000000-0005-0000-0000-0000410E0000}"/>
    <cellStyle name="Tiny 3 9 2" xfId="2261" xr:uid="{00000000-0005-0000-0000-0000420E0000}"/>
    <cellStyle name="Tiny 4" xfId="1601" xr:uid="{00000000-0005-0000-0000-0000430E0000}"/>
    <cellStyle name="Tiny 4 2" xfId="2045" xr:uid="{00000000-0005-0000-0000-0000440E0000}"/>
    <cellStyle name="Tiny 5" xfId="1602" xr:uid="{00000000-0005-0000-0000-0000450E0000}"/>
    <cellStyle name="Tiny 5 2" xfId="2046" xr:uid="{00000000-0005-0000-0000-0000460E0000}"/>
    <cellStyle name="Tiny 6" xfId="1603" xr:uid="{00000000-0005-0000-0000-0000470E0000}"/>
    <cellStyle name="Tiny 6 2" xfId="2047" xr:uid="{00000000-0005-0000-0000-0000480E0000}"/>
    <cellStyle name="Tiny 7" xfId="1604" xr:uid="{00000000-0005-0000-0000-0000490E0000}"/>
    <cellStyle name="Tiny 7 2" xfId="2048" xr:uid="{00000000-0005-0000-0000-00004A0E0000}"/>
    <cellStyle name="Tiny 8" xfId="1605" xr:uid="{00000000-0005-0000-0000-00004B0E0000}"/>
    <cellStyle name="Tiny 8 2" xfId="2049" xr:uid="{00000000-0005-0000-0000-00004C0E0000}"/>
    <cellStyle name="Tiny 9" xfId="1606" xr:uid="{00000000-0005-0000-0000-00004D0E0000}"/>
    <cellStyle name="Tiny 9 2" xfId="2050" xr:uid="{00000000-0005-0000-0000-00004E0E0000}"/>
    <cellStyle name="TinyCAS" xfId="16" xr:uid="{00000000-0005-0000-0000-00004F0E0000}"/>
    <cellStyle name="TinyCAS 10" xfId="1912" xr:uid="{00000000-0005-0000-0000-0000500E0000}"/>
    <cellStyle name="TinyCAS 10 2" xfId="2262" xr:uid="{00000000-0005-0000-0000-0000510E0000}"/>
    <cellStyle name="TinyCAS 11" xfId="1913" xr:uid="{00000000-0005-0000-0000-0000520E0000}"/>
    <cellStyle name="TinyCAS 11 2" xfId="2263" xr:uid="{00000000-0005-0000-0000-0000530E0000}"/>
    <cellStyle name="TinyCAS 12" xfId="1914" xr:uid="{00000000-0005-0000-0000-0000540E0000}"/>
    <cellStyle name="TinyCAS 12 2" xfId="2264" xr:uid="{00000000-0005-0000-0000-0000550E0000}"/>
    <cellStyle name="TinyCAS 13" xfId="1915" xr:uid="{00000000-0005-0000-0000-0000560E0000}"/>
    <cellStyle name="TinyCAS 13 2" xfId="2265" xr:uid="{00000000-0005-0000-0000-0000570E0000}"/>
    <cellStyle name="TinyCAS 14" xfId="1916" xr:uid="{00000000-0005-0000-0000-0000580E0000}"/>
    <cellStyle name="TinyCAS 14 2" xfId="2266" xr:uid="{00000000-0005-0000-0000-0000590E0000}"/>
    <cellStyle name="TinyCAS 15" xfId="1917" xr:uid="{00000000-0005-0000-0000-00005A0E0000}"/>
    <cellStyle name="TinyCAS 15 2" xfId="2267" xr:uid="{00000000-0005-0000-0000-00005B0E0000}"/>
    <cellStyle name="TinyCAS 16" xfId="1918" xr:uid="{00000000-0005-0000-0000-00005C0E0000}"/>
    <cellStyle name="TinyCAS 16 2" xfId="2268" xr:uid="{00000000-0005-0000-0000-00005D0E0000}"/>
    <cellStyle name="TinyCAS 17" xfId="1919" xr:uid="{00000000-0005-0000-0000-00005E0E0000}"/>
    <cellStyle name="TinyCAS 17 2" xfId="2269" xr:uid="{00000000-0005-0000-0000-00005F0E0000}"/>
    <cellStyle name="TinyCAS 18" xfId="1920" xr:uid="{00000000-0005-0000-0000-0000600E0000}"/>
    <cellStyle name="TinyCAS 18 2" xfId="2270" xr:uid="{00000000-0005-0000-0000-0000610E0000}"/>
    <cellStyle name="TinyCAS 19" xfId="1921" xr:uid="{00000000-0005-0000-0000-0000620E0000}"/>
    <cellStyle name="TinyCAS 19 2" xfId="2271" xr:uid="{00000000-0005-0000-0000-0000630E0000}"/>
    <cellStyle name="TinyCAS 2" xfId="110" xr:uid="{00000000-0005-0000-0000-0000640E0000}"/>
    <cellStyle name="TinyCAS 2 10" xfId="1922" xr:uid="{00000000-0005-0000-0000-0000650E0000}"/>
    <cellStyle name="TinyCAS 2 10 2" xfId="2272" xr:uid="{00000000-0005-0000-0000-0000660E0000}"/>
    <cellStyle name="TinyCAS 2 11" xfId="1923" xr:uid="{00000000-0005-0000-0000-0000670E0000}"/>
    <cellStyle name="TinyCAS 2 11 2" xfId="2273" xr:uid="{00000000-0005-0000-0000-0000680E0000}"/>
    <cellStyle name="TinyCAS 2 12" xfId="1924" xr:uid="{00000000-0005-0000-0000-0000690E0000}"/>
    <cellStyle name="TinyCAS 2 12 2" xfId="2274" xr:uid="{00000000-0005-0000-0000-00006A0E0000}"/>
    <cellStyle name="TinyCAS 2 13" xfId="1925" xr:uid="{00000000-0005-0000-0000-00006B0E0000}"/>
    <cellStyle name="TinyCAS 2 13 2" xfId="2275" xr:uid="{00000000-0005-0000-0000-00006C0E0000}"/>
    <cellStyle name="TinyCAS 2 14" xfId="1926" xr:uid="{00000000-0005-0000-0000-00006D0E0000}"/>
    <cellStyle name="TinyCAS 2 14 2" xfId="2276" xr:uid="{00000000-0005-0000-0000-00006E0E0000}"/>
    <cellStyle name="TinyCAS 2 15" xfId="1927" xr:uid="{00000000-0005-0000-0000-00006F0E0000}"/>
    <cellStyle name="TinyCAS 2 15 2" xfId="2277" xr:uid="{00000000-0005-0000-0000-0000700E0000}"/>
    <cellStyle name="TinyCAS 2 16" xfId="1928" xr:uid="{00000000-0005-0000-0000-0000710E0000}"/>
    <cellStyle name="TinyCAS 2 16 2" xfId="2278" xr:uid="{00000000-0005-0000-0000-0000720E0000}"/>
    <cellStyle name="TinyCAS 2 17" xfId="1929" xr:uid="{00000000-0005-0000-0000-0000730E0000}"/>
    <cellStyle name="TinyCAS 2 17 2" xfId="2279" xr:uid="{00000000-0005-0000-0000-0000740E0000}"/>
    <cellStyle name="TinyCAS 2 18" xfId="1930" xr:uid="{00000000-0005-0000-0000-0000750E0000}"/>
    <cellStyle name="TinyCAS 2 18 2" xfId="2280" xr:uid="{00000000-0005-0000-0000-0000760E0000}"/>
    <cellStyle name="TinyCAS 2 19" xfId="1931" xr:uid="{00000000-0005-0000-0000-0000770E0000}"/>
    <cellStyle name="TinyCAS 2 19 2" xfId="2281" xr:uid="{00000000-0005-0000-0000-0000780E0000}"/>
    <cellStyle name="TinyCAS 2 2" xfId="284" xr:uid="{00000000-0005-0000-0000-0000790E0000}"/>
    <cellStyle name="TinyCAS 2 2 10" xfId="1932" xr:uid="{00000000-0005-0000-0000-00007A0E0000}"/>
    <cellStyle name="TinyCAS 2 2 10 2" xfId="2282" xr:uid="{00000000-0005-0000-0000-00007B0E0000}"/>
    <cellStyle name="TinyCAS 2 2 11" xfId="1933" xr:uid="{00000000-0005-0000-0000-00007C0E0000}"/>
    <cellStyle name="TinyCAS 2 2 11 2" xfId="2283" xr:uid="{00000000-0005-0000-0000-00007D0E0000}"/>
    <cellStyle name="TinyCAS 2 2 12" xfId="1934" xr:uid="{00000000-0005-0000-0000-00007E0E0000}"/>
    <cellStyle name="TinyCAS 2 2 12 2" xfId="2284" xr:uid="{00000000-0005-0000-0000-00007F0E0000}"/>
    <cellStyle name="TinyCAS 2 2 13" xfId="1935" xr:uid="{00000000-0005-0000-0000-0000800E0000}"/>
    <cellStyle name="TinyCAS 2 2 13 2" xfId="2285" xr:uid="{00000000-0005-0000-0000-0000810E0000}"/>
    <cellStyle name="TinyCAS 2 2 14" xfId="1936" xr:uid="{00000000-0005-0000-0000-0000820E0000}"/>
    <cellStyle name="TinyCAS 2 2 14 2" xfId="2286" xr:uid="{00000000-0005-0000-0000-0000830E0000}"/>
    <cellStyle name="TinyCAS 2 2 15" xfId="1937" xr:uid="{00000000-0005-0000-0000-0000840E0000}"/>
    <cellStyle name="TinyCAS 2 2 15 2" xfId="2287" xr:uid="{00000000-0005-0000-0000-0000850E0000}"/>
    <cellStyle name="TinyCAS 2 2 16" xfId="1938" xr:uid="{00000000-0005-0000-0000-0000860E0000}"/>
    <cellStyle name="TinyCAS 2 2 16 2" xfId="2288" xr:uid="{00000000-0005-0000-0000-0000870E0000}"/>
    <cellStyle name="TinyCAS 2 2 17" xfId="1939" xr:uid="{00000000-0005-0000-0000-0000880E0000}"/>
    <cellStyle name="TinyCAS 2 2 17 2" xfId="2289" xr:uid="{00000000-0005-0000-0000-0000890E0000}"/>
    <cellStyle name="TinyCAS 2 2 18" xfId="1940" xr:uid="{00000000-0005-0000-0000-00008A0E0000}"/>
    <cellStyle name="TinyCAS 2 2 18 2" xfId="2290" xr:uid="{00000000-0005-0000-0000-00008B0E0000}"/>
    <cellStyle name="TinyCAS 2 2 19" xfId="1941" xr:uid="{00000000-0005-0000-0000-00008C0E0000}"/>
    <cellStyle name="TinyCAS 2 2 19 2" xfId="2291" xr:uid="{00000000-0005-0000-0000-00008D0E0000}"/>
    <cellStyle name="TinyCAS 2 2 2" xfId="1607" xr:uid="{00000000-0005-0000-0000-00008E0E0000}"/>
    <cellStyle name="TinyCAS 2 2 2 2" xfId="2054" xr:uid="{00000000-0005-0000-0000-00008F0E0000}"/>
    <cellStyle name="TinyCAS 2 2 20" xfId="1942" xr:uid="{00000000-0005-0000-0000-0000900E0000}"/>
    <cellStyle name="TinyCAS 2 2 20 2" xfId="2292" xr:uid="{00000000-0005-0000-0000-0000910E0000}"/>
    <cellStyle name="TinyCAS 2 2 21" xfId="1943" xr:uid="{00000000-0005-0000-0000-0000920E0000}"/>
    <cellStyle name="TinyCAS 2 2 21 2" xfId="2293" xr:uid="{00000000-0005-0000-0000-0000930E0000}"/>
    <cellStyle name="TinyCAS 2 2 22" xfId="1944" xr:uid="{00000000-0005-0000-0000-0000940E0000}"/>
    <cellStyle name="TinyCAS 2 2 22 2" xfId="2294" xr:uid="{00000000-0005-0000-0000-0000950E0000}"/>
    <cellStyle name="TinyCAS 2 2 23" xfId="2053" xr:uid="{00000000-0005-0000-0000-0000960E0000}"/>
    <cellStyle name="TinyCAS 2 2 3" xfId="1608" xr:uid="{00000000-0005-0000-0000-0000970E0000}"/>
    <cellStyle name="TinyCAS 2 2 3 2" xfId="2055" xr:uid="{00000000-0005-0000-0000-0000980E0000}"/>
    <cellStyle name="TinyCAS 2 2 4" xfId="1609" xr:uid="{00000000-0005-0000-0000-0000990E0000}"/>
    <cellStyle name="TinyCAS 2 2 4 2" xfId="2056" xr:uid="{00000000-0005-0000-0000-00009A0E0000}"/>
    <cellStyle name="TinyCAS 2 2 5" xfId="1610" xr:uid="{00000000-0005-0000-0000-00009B0E0000}"/>
    <cellStyle name="TinyCAS 2 2 5 2" xfId="2057" xr:uid="{00000000-0005-0000-0000-00009C0E0000}"/>
    <cellStyle name="TinyCAS 2 2 6" xfId="1945" xr:uid="{00000000-0005-0000-0000-00009D0E0000}"/>
    <cellStyle name="TinyCAS 2 2 6 2" xfId="2295" xr:uid="{00000000-0005-0000-0000-00009E0E0000}"/>
    <cellStyle name="TinyCAS 2 2 7" xfId="1946" xr:uid="{00000000-0005-0000-0000-00009F0E0000}"/>
    <cellStyle name="TinyCAS 2 2 7 2" xfId="2296" xr:uid="{00000000-0005-0000-0000-0000A00E0000}"/>
    <cellStyle name="TinyCAS 2 2 8" xfId="1947" xr:uid="{00000000-0005-0000-0000-0000A10E0000}"/>
    <cellStyle name="TinyCAS 2 2 8 2" xfId="2297" xr:uid="{00000000-0005-0000-0000-0000A20E0000}"/>
    <cellStyle name="TinyCAS 2 2 9" xfId="1948" xr:uid="{00000000-0005-0000-0000-0000A30E0000}"/>
    <cellStyle name="TinyCAS 2 2 9 2" xfId="2298" xr:uid="{00000000-0005-0000-0000-0000A40E0000}"/>
    <cellStyle name="TinyCAS 2 20" xfId="1949" xr:uid="{00000000-0005-0000-0000-0000A50E0000}"/>
    <cellStyle name="TinyCAS 2 20 2" xfId="2299" xr:uid="{00000000-0005-0000-0000-0000A60E0000}"/>
    <cellStyle name="TinyCAS 2 21" xfId="1950" xr:uid="{00000000-0005-0000-0000-0000A70E0000}"/>
    <cellStyle name="TinyCAS 2 21 2" xfId="2300" xr:uid="{00000000-0005-0000-0000-0000A80E0000}"/>
    <cellStyle name="TinyCAS 2 22" xfId="2052" xr:uid="{00000000-0005-0000-0000-0000A90E0000}"/>
    <cellStyle name="TinyCAS 2 3" xfId="1611" xr:uid="{00000000-0005-0000-0000-0000AA0E0000}"/>
    <cellStyle name="TinyCAS 2 3 2" xfId="2058" xr:uid="{00000000-0005-0000-0000-0000AB0E0000}"/>
    <cellStyle name="TinyCAS 2 4" xfId="1612" xr:uid="{00000000-0005-0000-0000-0000AC0E0000}"/>
    <cellStyle name="TinyCAS 2 4 2" xfId="2059" xr:uid="{00000000-0005-0000-0000-0000AD0E0000}"/>
    <cellStyle name="TinyCAS 2 5" xfId="1613" xr:uid="{00000000-0005-0000-0000-0000AE0E0000}"/>
    <cellStyle name="TinyCAS 2 5 2" xfId="2060" xr:uid="{00000000-0005-0000-0000-0000AF0E0000}"/>
    <cellStyle name="TinyCAS 2 6" xfId="1614" xr:uid="{00000000-0005-0000-0000-0000B00E0000}"/>
    <cellStyle name="TinyCAS 2 6 2" xfId="2061" xr:uid="{00000000-0005-0000-0000-0000B10E0000}"/>
    <cellStyle name="TinyCAS 2 7" xfId="1615" xr:uid="{00000000-0005-0000-0000-0000B20E0000}"/>
    <cellStyle name="TinyCAS 2 7 2" xfId="2062" xr:uid="{00000000-0005-0000-0000-0000B30E0000}"/>
    <cellStyle name="TinyCAS 2 8" xfId="1616" xr:uid="{00000000-0005-0000-0000-0000B40E0000}"/>
    <cellStyle name="TinyCAS 2 8 2" xfId="2063" xr:uid="{00000000-0005-0000-0000-0000B50E0000}"/>
    <cellStyle name="TinyCAS 2 9" xfId="1951" xr:uid="{00000000-0005-0000-0000-0000B60E0000}"/>
    <cellStyle name="TinyCAS 2 9 2" xfId="2301" xr:uid="{00000000-0005-0000-0000-0000B70E0000}"/>
    <cellStyle name="TinyCAS 20" xfId="1952" xr:uid="{00000000-0005-0000-0000-0000B80E0000}"/>
    <cellStyle name="TinyCAS 20 2" xfId="2302" xr:uid="{00000000-0005-0000-0000-0000B90E0000}"/>
    <cellStyle name="TinyCAS 21" xfId="1953" xr:uid="{00000000-0005-0000-0000-0000BA0E0000}"/>
    <cellStyle name="TinyCAS 21 2" xfId="2303" xr:uid="{00000000-0005-0000-0000-0000BB0E0000}"/>
    <cellStyle name="TinyCAS 22" xfId="1954" xr:uid="{00000000-0005-0000-0000-0000BC0E0000}"/>
    <cellStyle name="TinyCAS 22 2" xfId="2304" xr:uid="{00000000-0005-0000-0000-0000BD0E0000}"/>
    <cellStyle name="TinyCAS 23" xfId="1955" xr:uid="{00000000-0005-0000-0000-0000BE0E0000}"/>
    <cellStyle name="TinyCAS 23 2" xfId="2305" xr:uid="{00000000-0005-0000-0000-0000BF0E0000}"/>
    <cellStyle name="TinyCAS 24" xfId="2051" xr:uid="{00000000-0005-0000-0000-0000C00E0000}"/>
    <cellStyle name="TinyCAS 3" xfId="223" xr:uid="{00000000-0005-0000-0000-0000C10E0000}"/>
    <cellStyle name="TinyCAS 3 10" xfId="1956" xr:uid="{00000000-0005-0000-0000-0000C20E0000}"/>
    <cellStyle name="TinyCAS 3 10 2" xfId="2306" xr:uid="{00000000-0005-0000-0000-0000C30E0000}"/>
    <cellStyle name="TinyCAS 3 11" xfId="1957" xr:uid="{00000000-0005-0000-0000-0000C40E0000}"/>
    <cellStyle name="TinyCAS 3 11 2" xfId="2307" xr:uid="{00000000-0005-0000-0000-0000C50E0000}"/>
    <cellStyle name="TinyCAS 3 12" xfId="1958" xr:uid="{00000000-0005-0000-0000-0000C60E0000}"/>
    <cellStyle name="TinyCAS 3 12 2" xfId="2308" xr:uid="{00000000-0005-0000-0000-0000C70E0000}"/>
    <cellStyle name="TinyCAS 3 13" xfId="1959" xr:uid="{00000000-0005-0000-0000-0000C80E0000}"/>
    <cellStyle name="TinyCAS 3 13 2" xfId="2309" xr:uid="{00000000-0005-0000-0000-0000C90E0000}"/>
    <cellStyle name="TinyCAS 3 14" xfId="1960" xr:uid="{00000000-0005-0000-0000-0000CA0E0000}"/>
    <cellStyle name="TinyCAS 3 14 2" xfId="2310" xr:uid="{00000000-0005-0000-0000-0000CB0E0000}"/>
    <cellStyle name="TinyCAS 3 15" xfId="1961" xr:uid="{00000000-0005-0000-0000-0000CC0E0000}"/>
    <cellStyle name="TinyCAS 3 15 2" xfId="2311" xr:uid="{00000000-0005-0000-0000-0000CD0E0000}"/>
    <cellStyle name="TinyCAS 3 16" xfId="1962" xr:uid="{00000000-0005-0000-0000-0000CE0E0000}"/>
    <cellStyle name="TinyCAS 3 16 2" xfId="2312" xr:uid="{00000000-0005-0000-0000-0000CF0E0000}"/>
    <cellStyle name="TinyCAS 3 17" xfId="1963" xr:uid="{00000000-0005-0000-0000-0000D00E0000}"/>
    <cellStyle name="TinyCAS 3 17 2" xfId="2313" xr:uid="{00000000-0005-0000-0000-0000D10E0000}"/>
    <cellStyle name="TinyCAS 3 18" xfId="1964" xr:uid="{00000000-0005-0000-0000-0000D20E0000}"/>
    <cellStyle name="TinyCAS 3 18 2" xfId="2314" xr:uid="{00000000-0005-0000-0000-0000D30E0000}"/>
    <cellStyle name="TinyCAS 3 19" xfId="1965" xr:uid="{00000000-0005-0000-0000-0000D40E0000}"/>
    <cellStyle name="TinyCAS 3 19 2" xfId="2315" xr:uid="{00000000-0005-0000-0000-0000D50E0000}"/>
    <cellStyle name="TinyCAS 3 2" xfId="1617" xr:uid="{00000000-0005-0000-0000-0000D60E0000}"/>
    <cellStyle name="TinyCAS 3 2 2" xfId="2065" xr:uid="{00000000-0005-0000-0000-0000D70E0000}"/>
    <cellStyle name="TinyCAS 3 20" xfId="1966" xr:uid="{00000000-0005-0000-0000-0000D80E0000}"/>
    <cellStyle name="TinyCAS 3 20 2" xfId="2316" xr:uid="{00000000-0005-0000-0000-0000D90E0000}"/>
    <cellStyle name="TinyCAS 3 21" xfId="1967" xr:uid="{00000000-0005-0000-0000-0000DA0E0000}"/>
    <cellStyle name="TinyCAS 3 21 2" xfId="2317" xr:uid="{00000000-0005-0000-0000-0000DB0E0000}"/>
    <cellStyle name="TinyCAS 3 22" xfId="1968" xr:uid="{00000000-0005-0000-0000-0000DC0E0000}"/>
    <cellStyle name="TinyCAS 3 22 2" xfId="2318" xr:uid="{00000000-0005-0000-0000-0000DD0E0000}"/>
    <cellStyle name="TinyCAS 3 23" xfId="2064" xr:uid="{00000000-0005-0000-0000-0000DE0E0000}"/>
    <cellStyle name="TinyCAS 3 3" xfId="1618" xr:uid="{00000000-0005-0000-0000-0000DF0E0000}"/>
    <cellStyle name="TinyCAS 3 3 2" xfId="2066" xr:uid="{00000000-0005-0000-0000-0000E00E0000}"/>
    <cellStyle name="TinyCAS 3 4" xfId="1619" xr:uid="{00000000-0005-0000-0000-0000E10E0000}"/>
    <cellStyle name="TinyCAS 3 4 2" xfId="2067" xr:uid="{00000000-0005-0000-0000-0000E20E0000}"/>
    <cellStyle name="TinyCAS 3 5" xfId="1620" xr:uid="{00000000-0005-0000-0000-0000E30E0000}"/>
    <cellStyle name="TinyCAS 3 5 2" xfId="2068" xr:uid="{00000000-0005-0000-0000-0000E40E0000}"/>
    <cellStyle name="TinyCAS 3 6" xfId="1969" xr:uid="{00000000-0005-0000-0000-0000E50E0000}"/>
    <cellStyle name="TinyCAS 3 6 2" xfId="2319" xr:uid="{00000000-0005-0000-0000-0000E60E0000}"/>
    <cellStyle name="TinyCAS 3 7" xfId="1970" xr:uid="{00000000-0005-0000-0000-0000E70E0000}"/>
    <cellStyle name="TinyCAS 3 7 2" xfId="2320" xr:uid="{00000000-0005-0000-0000-0000E80E0000}"/>
    <cellStyle name="TinyCAS 3 8" xfId="1971" xr:uid="{00000000-0005-0000-0000-0000E90E0000}"/>
    <cellStyle name="TinyCAS 3 8 2" xfId="2321" xr:uid="{00000000-0005-0000-0000-0000EA0E0000}"/>
    <cellStyle name="TinyCAS 3 9" xfId="1972" xr:uid="{00000000-0005-0000-0000-0000EB0E0000}"/>
    <cellStyle name="TinyCAS 3 9 2" xfId="2322" xr:uid="{00000000-0005-0000-0000-0000EC0E0000}"/>
    <cellStyle name="TinyCAS 4" xfId="1621" xr:uid="{00000000-0005-0000-0000-0000ED0E0000}"/>
    <cellStyle name="TinyCAS 4 2" xfId="2069" xr:uid="{00000000-0005-0000-0000-0000EE0E0000}"/>
    <cellStyle name="TinyCAS 5" xfId="1622" xr:uid="{00000000-0005-0000-0000-0000EF0E0000}"/>
    <cellStyle name="TinyCAS 5 2" xfId="2070" xr:uid="{00000000-0005-0000-0000-0000F00E0000}"/>
    <cellStyle name="TinyCAS 6" xfId="1623" xr:uid="{00000000-0005-0000-0000-0000F10E0000}"/>
    <cellStyle name="TinyCAS 6 2" xfId="2071" xr:uid="{00000000-0005-0000-0000-0000F20E0000}"/>
    <cellStyle name="TinyCAS 7" xfId="1624" xr:uid="{00000000-0005-0000-0000-0000F30E0000}"/>
    <cellStyle name="TinyCAS 7 2" xfId="2072" xr:uid="{00000000-0005-0000-0000-0000F40E0000}"/>
    <cellStyle name="TinyCAS 8" xfId="1625" xr:uid="{00000000-0005-0000-0000-0000F50E0000}"/>
    <cellStyle name="TinyCAS 8 2" xfId="2073" xr:uid="{00000000-0005-0000-0000-0000F60E0000}"/>
    <cellStyle name="TinyCAS 9" xfId="1626" xr:uid="{00000000-0005-0000-0000-0000F70E0000}"/>
    <cellStyle name="TinyCAS 9 2" xfId="2074" xr:uid="{00000000-0005-0000-0000-0000F80E0000}"/>
    <cellStyle name="Title" xfId="17" builtinId="15" customBuiltin="1"/>
    <cellStyle name="Title 2" xfId="111" xr:uid="{00000000-0005-0000-0000-0000FA0E0000}"/>
    <cellStyle name="Title 3" xfId="1973" xr:uid="{00000000-0005-0000-0000-0000FB0E0000}"/>
  </cellStyles>
  <dxfs count="7">
    <dxf>
      <font>
        <color rgb="FFFF0000"/>
      </font>
    </dxf>
    <dxf>
      <border diagonalUp="0" diagonalDown="0">
        <left style="thin">
          <color rgb="FFEF8D4F"/>
        </left>
        <right style="thin">
          <color rgb="FFEF8D4F"/>
        </right>
        <top style="thin">
          <color rgb="FFEF8D4F"/>
        </top>
        <bottom style="thin">
          <color rgb="FFEF8D4F"/>
        </bottom>
        <vertical/>
        <horizontal/>
      </border>
    </dxf>
    <dxf>
      <font>
        <b val="0"/>
        <i val="0"/>
        <strike val="0"/>
        <condense val="0"/>
        <extend val="0"/>
        <outline val="0"/>
        <shadow val="0"/>
        <u val="none"/>
        <vertAlign val="baseline"/>
        <sz val="11"/>
        <color rgb="FF303030"/>
        <name val="Calibri"/>
        <scheme val="minor"/>
      </font>
      <border diagonalUp="0" diagonalDown="0">
        <left style="thin">
          <color rgb="FFEF8D4F"/>
        </left>
        <right style="thin">
          <color rgb="FFEF8D4F"/>
        </right>
        <top style="thin">
          <color rgb="FFEF8D4F"/>
        </top>
        <bottom style="thin">
          <color rgb="FFEF8D4F"/>
        </bottom>
        <vertical style="thin">
          <color rgb="FFEF8D4F"/>
        </vertical>
        <horizontal style="thin">
          <color rgb="FFEF8D4F"/>
        </horizontal>
      </border>
    </dxf>
    <dxf>
      <font>
        <b val="0"/>
        <i val="0"/>
        <strike val="0"/>
        <condense val="0"/>
        <extend val="0"/>
        <outline val="0"/>
        <shadow val="0"/>
        <u val="none"/>
        <vertAlign val="baseline"/>
        <sz val="11"/>
        <color rgb="FF303030"/>
        <name val="Calibri"/>
        <scheme val="minor"/>
      </font>
      <alignment horizontal="general" vertical="center" textRotation="0" wrapText="0" indent="0" justifyLastLine="0" shrinkToFit="0" readingOrder="0"/>
      <border diagonalUp="0" diagonalDown="0">
        <left style="thin">
          <color rgb="FFEF8D4F"/>
        </left>
        <right style="thin">
          <color rgb="FFEF8D4F"/>
        </right>
        <top style="thin">
          <color rgb="FFEF8D4F"/>
        </top>
        <bottom style="thin">
          <color rgb="FFEF8D4F"/>
        </bottom>
        <vertical style="thin">
          <color rgb="FFEF8D4F"/>
        </vertical>
        <horizontal style="thin">
          <color rgb="FFEF8D4F"/>
        </horizontal>
      </border>
    </dxf>
    <dxf>
      <font>
        <b val="0"/>
        <i val="0"/>
        <strike val="0"/>
        <condense val="0"/>
        <extend val="0"/>
        <outline val="0"/>
        <shadow val="0"/>
        <u val="none"/>
        <vertAlign val="baseline"/>
        <sz val="11"/>
        <color rgb="FF303030"/>
        <name val="Calibri"/>
        <scheme val="minor"/>
      </font>
      <border diagonalUp="0" diagonalDown="0">
        <left style="thin">
          <color rgb="FFEF8D4F"/>
        </left>
        <right style="thin">
          <color rgb="FFEF8D4F"/>
        </right>
        <top style="thin">
          <color rgb="FFEF8D4F"/>
        </top>
        <bottom style="thin">
          <color rgb="FFEF8D4F"/>
        </bottom>
        <vertical style="thin">
          <color rgb="FFEF8D4F"/>
        </vertical>
        <horizontal style="thin">
          <color rgb="FFEF8D4F"/>
        </horizontal>
      </border>
    </dxf>
    <dxf>
      <border outline="0">
        <left style="thin">
          <color rgb="FFEF8D4B"/>
        </left>
        <top style="thin">
          <color rgb="FFEF8D4B"/>
        </top>
      </border>
    </dxf>
    <dxf>
      <font>
        <b/>
        <i val="0"/>
        <strike val="0"/>
        <condense val="0"/>
        <extend val="0"/>
        <outline val="0"/>
        <shadow val="0"/>
        <u val="none"/>
        <vertAlign val="baseline"/>
        <sz val="11"/>
        <color theme="0"/>
        <name val="Calibri"/>
        <scheme val="minor"/>
      </font>
      <fill>
        <patternFill patternType="solid">
          <fgColor theme="5"/>
          <bgColor rgb="FFEF8D4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00FF"/>
      <rgbColor rgb="00E2E1C0"/>
      <rgbColor rgb="003D97AF"/>
      <rgbColor rgb="00B72C00"/>
      <rgbColor rgb="00C0C0C0"/>
      <rgbColor rgb="00B69404"/>
      <rgbColor rgb="00990099"/>
      <rgbColor rgb="00FEF1B8"/>
      <rgbColor rgb="000000FF"/>
      <rgbColor rgb="00E2E1C0"/>
      <rgbColor rgb="003D97AF"/>
      <rgbColor rgb="00B72C00"/>
      <rgbColor rgb="00C0C0C0"/>
      <rgbColor rgb="00B69404"/>
      <rgbColor rgb="00990099"/>
      <rgbColor rgb="00FEF1B8"/>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CC8D4"/>
      <color rgb="FFFF0000"/>
      <color rgb="FFFAFAFA"/>
      <color rgb="FFFFFFFF"/>
      <color rgb="FFCCCCCC"/>
      <color rgb="FFFFFF00"/>
      <color rgb="FFEF8D4B"/>
      <color rgb="FF303030"/>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84" Type="http://schemas.openxmlformats.org/officeDocument/2006/relationships/externalLink" Target="externalLinks/externalLink56.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74" Type="http://schemas.openxmlformats.org/officeDocument/2006/relationships/externalLink" Target="externalLinks/externalLink46.xml"/><Relationship Id="rId79" Type="http://schemas.openxmlformats.org/officeDocument/2006/relationships/externalLink" Target="externalLinks/externalLink51.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80" Type="http://schemas.openxmlformats.org/officeDocument/2006/relationships/externalLink" Target="externalLinks/externalLink52.xml"/><Relationship Id="rId85" Type="http://schemas.openxmlformats.org/officeDocument/2006/relationships/externalLink" Target="externalLinks/externalLink57.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83" Type="http://schemas.openxmlformats.org/officeDocument/2006/relationships/externalLink" Target="externalLinks/externalLink55.xml"/><Relationship Id="rId88" Type="http://schemas.openxmlformats.org/officeDocument/2006/relationships/externalLink" Target="externalLinks/externalLink60.xml"/><Relationship Id="rId91" Type="http://schemas.openxmlformats.org/officeDocument/2006/relationships/sharedStrings" Target="sharedStrings.xml"/><Relationship Id="rId9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10" Type="http://schemas.openxmlformats.org/officeDocument/2006/relationships/worksheet" Target="worksheets/sheet10.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externalLink" Target="externalLinks/externalLink50.xml"/><Relationship Id="rId81" Type="http://schemas.openxmlformats.org/officeDocument/2006/relationships/externalLink" Target="externalLinks/externalLink53.xml"/><Relationship Id="rId86" Type="http://schemas.openxmlformats.org/officeDocument/2006/relationships/externalLink" Target="externalLinks/externalLink58.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1.xml"/><Relationship Id="rId34" Type="http://schemas.openxmlformats.org/officeDocument/2006/relationships/externalLink" Target="externalLinks/externalLink6.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76" Type="http://schemas.openxmlformats.org/officeDocument/2006/relationships/externalLink" Target="externalLinks/externalLink48.xml"/><Relationship Id="rId7" Type="http://schemas.openxmlformats.org/officeDocument/2006/relationships/worksheet" Target="worksheets/sheet7.xml"/><Relationship Id="rId71" Type="http://schemas.openxmlformats.org/officeDocument/2006/relationships/externalLink" Target="externalLinks/externalLink43.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externalLink" Target="externalLinks/externalLink1.xml"/><Relationship Id="rId24" Type="http://schemas.openxmlformats.org/officeDocument/2006/relationships/worksheet" Target="worksheets/sheet24.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66" Type="http://schemas.openxmlformats.org/officeDocument/2006/relationships/externalLink" Target="externalLinks/externalLink38.xml"/><Relationship Id="rId87" Type="http://schemas.openxmlformats.org/officeDocument/2006/relationships/externalLink" Target="externalLinks/externalLink59.xml"/><Relationship Id="rId61" Type="http://schemas.openxmlformats.org/officeDocument/2006/relationships/externalLink" Target="externalLinks/externalLink33.xml"/><Relationship Id="rId82" Type="http://schemas.openxmlformats.org/officeDocument/2006/relationships/externalLink" Target="externalLinks/externalLink5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56" Type="http://schemas.openxmlformats.org/officeDocument/2006/relationships/externalLink" Target="externalLinks/externalLink28.xml"/><Relationship Id="rId77" Type="http://schemas.openxmlformats.org/officeDocument/2006/relationships/externalLink" Target="externalLinks/externalLink4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LOANS_MAY.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SALES%20LISTING%20-%20Nov%200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10.15.1.5:3000/WorldClient.cgi/Detailed%20GL/Detailed%20GL%20-%20March%202004.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LOANS_MAR03.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WRS97TAB.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dec_03_loan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vizorsoftware.sharepoint.com/sites/BOG/Shared%20Documents/Public/03%20Implementation/Configuration/Final%20UAT%20tracker%20and%20resigned/Final%20UAT%20tracker%20and%20resigned/BSD%20&amp;%20others/Redesigned_MAFI1700_MAFI140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vizorsoftware-my.sharepoint.com/keithferguson/Documents/OneDrive%20-%20Vizor%20Ltd/AMBD/Reqs/Templates/CM/Monthly%20Reporting%20Form%20-%20Securities/Monthly%20Reporting%20Form%20-%20Securities%20for%20CS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connecting.bog.gov.gh/keithferguson/Documents/OneDrive%20-%20Vizor%20Ltd/AMBD/Reqs/Templates/CM/Monthly%20Reporting%20Form%20-%20Securities/Monthly%20Reporting%20Form%20-%20Securities%20for%20C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Fimmmdd.2"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15.1.8\gcnet%20longroom\DRIVE%20D\BSD4%20-%202004\bsd4DEC%200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intra.mof.gov/DATA/DH/GEO/BOP/GeoBop.xls"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Revised%20CLOSING%20STOCK-DEC%200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vizorsoftware-my.sharepoint.com/Users/PMadden/Desktop/Offsite%20CRD%20Phase3%20QISreview%2003.2018%20@prampram/5.%20Outcomes/CRD%20Reporting%20template%20-%20FINAL%2007042018%20MaddsEdit%20Indexing.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connecting.bog.gov.gh/Users/PMadden/Desktop/Offsite%20CRD%20Phase3%20QISreview%2003.2018%20@prampram/5.%20Outcomes/CRD%20Reporting%20template%20-%20FINAL%2007042018%20MaddsEdit%20Indexing.xlsm"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WRSTAB.XLS"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FIMMMDD.1"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vizorsoftware-my.sharepoint.com/Users/George.armah/AppData/Local/Temp/Temp2_RCB%20RETURNS%20TEMPLATE.zip/DATA%20CAPTURE%20_%20CAET.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connecting.bog.gov.gh/Users/George.armah/AppData/Local/Temp/Temp2_RCB%20RETURNS%20TEMPLATE.zip/DATA%20CAPTURE%20_%20CA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intra.mof.gov/WIN/TEMP/MFLOW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connecting.bog.gov.gh/Users/sampson.asante/Desktop/CRD%20IMPACT%20ANALYSIS/CRD%20Reporting%20Template-Final%20Version%205.xlsx"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EEKLY0.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10.15.1.5:3000/WorldClient.cgi/DATAASOF082004_EBG-Draft.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LOANS_FEB.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LOANSAUG.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connecting.bog.gov.gh/PORTFOLIO/GROUP%20TABLE.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vizorsoftware-my.sharepoint.com/PORTFOLIO/GROUP%20TABLE.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ECCB06R.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loans_dec.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vizorsoftware.sharepoint.com/sites/BOG/Shared%20Documents/Public/03%20Implementation/Configuration/Final%20UAT%20tracker%20and%20resigned/Final%20UAT%20tracker%20and%20resigned/BSD%20&amp;%20others/MFBK%20Pack%20-%20Tracker.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intra.mof.gov/Documents%20and%20Settings/JMATZ/My%20Local%20Documents/EXCEL/Guyana/2003%20Mission/Final/Other%20Depository%20Corporations%20Balanc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connecting.bog.gov.gh/GRPOFF/GENOFF/SVPCOF/MTHEND/INV0403.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vizorsoftware-my.sharepoint.com/GRPOFF/GENOFF/SVPCOF/MTHEND/INV04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intra.mof.gov/DATA/DH/GEO/BOP/Data/FLOW2004a.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intra.mof.gov/DATA/S1/ECU/SECTORS/External/PERUMF9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10.15.1.5:3000/WorldClient.cgi/DATAASOF072004_EBG-Draft.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vizorsoftware-my.sharepoint.com/Users/JackieL/Commercial%20Bank%20Quarterly%20Capital%20Adequacy%20-%20CBQ9(D).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connecting.bog.gov.gh/Users/JackieL/Commercial%20Bank%20Quarterly%20Capital%20Adequacy%20-%20CBQ9(D).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vizorsoftware-my.sharepoint.com/FINANCE%20DEPARTMENT/01-CURRENT/ACCOUNTS%20UNIT%20FOLDER/02-REPORTS/MAN%20ACCTS/MAN%20ACCOUNTS%202018/MANAGEMENT%20ACCOUNTS/Man%20Accounts%202018.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connecting.bog.gov.gh/FINANCE%20DEPARTMENT/01-CURRENT/ACCOUNTS%20UNIT%20FOLDER/02-REPORTS/MAN%20ACCTS/MAN%20ACCOUNTS%202018/MANAGEMENT%20ACCOUNTS/Man%20Accounts%202018.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0.15.1.8\gcnet%20longroom\Documents%20and%20Settings\vkutin-mensah\My%20Documents\AFFILIATES%20-%20DEC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intra.mof.gov/Documents%20and%20Settings/LABREGO/My%20Local%20Documents/Ecuador/ecubopLatest.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LOANS_OCT.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https://vizorsoftware-my.sharepoint.com/Users/jeff.semaha/AppData/Local/Microsoft/Windows/INetCache/Content.Outlook/MOHE0NKL/SPRINT1-TRACKER%20--%20Research.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https://connecting.bog.gov.gh/Users/jeff.semaha/AppData/Local/Microsoft/Windows/INetCache/Content.Outlook/MOHE0NKL/SPRINT1-TRACKER%20--%20Research.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vizorsoftware-my.sharepoint.com/Users/PMadden/Desktop/Offsite%20CRD%20Phase3%20QISreview%2003.2018%20@prampram/5.%20Outcomes/Revised%20RF/RF%20Credit%20Risk%20w%20Schedules,%20042018.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connecting.bog.gov.gh/Users/PMadden/Desktop/Offsite%20CRD%20Phase3%20QISreview%2003.2018%20@prampram/5.%20Outcomes/Revised%20RF/RF%20Credit%20Risk%20w%20Schedules,%20042018.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intra.mof.gov/DATA/S1/ECU/SECTORS/External/ecuredta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vizorsoftware-my.sharepoint.com/Users/jeff.semaha/AppData/Local/Microsoft/Windows/INetCache/Content.Outlook/MOHE0NKL/SPRINT1-TRACKER-V01%20MBK300.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connecting.bog.gov.gh/Users/jeff.semaha/AppData/Local/Microsoft/Windows/INetCache/Content.Outlook/MOHE0NKL/SPRINT1-TRACKER-V01%20MBK300.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vizorsoftware-my.sharepoint.com/shared/Bog_Shared/BSD/General/Shared/OFISD%20SHARED-New/OFISD%20OFFSITE%20SURVEILLANCE%20ELECTRONIC%20SYSTEM%20PROJECT/Templates/MFI_ML_FNGO-RETURN-V05.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connecting.bog.gov.gh/shared/Bog_Shared/BSD/General/Shared/OFISD%20SHARED-New/OFISD%20OFFSITE%20SURVEILLANCE%20ELECTRONIC%20SYSTEM%20PROJECT/Templates/MFI_ML_FNGO-RETURN-V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B\APPS\FINANCE\ACCTANT\BOJREPTS\98BOJREP\CCM12JU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intra.mof.gov/DOC/SI/IMSection/DP/Workfiles/SRF/SRF%20for%20Supplement/Graduated%20to%20DC/Chile%20E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LOANSE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 val="Enumerations"/>
      <sheetName val="Institution Type Key"/>
      <sheetName val="namelist"/>
      <sheetName val="DSA_output"/>
      <sheetName val="KA_(new)"/>
      <sheetName val="Ext_Fin_(FY)"/>
      <sheetName val="Table_fy"/>
      <sheetName val="DSA_output1"/>
      <sheetName val="Institution_Type_Ke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Vulnerability_Indicators"/>
      <sheetName val="BOP_Main"/>
      <sheetName val="BOP_Alt"/>
      <sheetName val="BoP_M-T"/>
      <sheetName val="Vulnerability_Indicators1"/>
      <sheetName val="BOP_Main1"/>
      <sheetName val="BOP_Alt1"/>
      <sheetName val="BoP_M-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R"/>
    </sheetNames>
    <sheetDataSet>
      <sheetData sheetId="0">
        <row r="1">
          <cell r="A1" t="str">
            <v>NAME</v>
          </cell>
          <cell r="B1" t="str">
            <v>GL</v>
          </cell>
          <cell r="C1" t="str">
            <v>SL</v>
          </cell>
          <cell r="D1" t="str">
            <v>CCY</v>
          </cell>
          <cell r="E1" t="str">
            <v>TYPE</v>
          </cell>
          <cell r="F1" t="str">
            <v>INT</v>
          </cell>
          <cell r="G1" t="str">
            <v>CBM 5</v>
          </cell>
          <cell r="H1" t="str">
            <v>CBM 4</v>
          </cell>
          <cell r="I1" t="str">
            <v>JMD</v>
          </cell>
          <cell r="J1" t="str">
            <v>USD</v>
          </cell>
          <cell r="K1" t="str">
            <v>JMD EQUIV</v>
          </cell>
        </row>
        <row r="2">
          <cell r="A2" t="str">
            <v>JAMAICA BROILERS GROUP</v>
          </cell>
          <cell r="B2">
            <v>120</v>
          </cell>
          <cell r="C2" t="str">
            <v>02</v>
          </cell>
          <cell r="D2" t="str">
            <v>JA $</v>
          </cell>
          <cell r="E2" t="str">
            <v>TERM</v>
          </cell>
          <cell r="F2">
            <v>12</v>
          </cell>
          <cell r="G2" t="str">
            <v>LIVESTOCK</v>
          </cell>
          <cell r="H2" t="str">
            <v>BUSINESS</v>
          </cell>
          <cell r="I2">
            <v>8052635</v>
          </cell>
          <cell r="J2">
            <v>0</v>
          </cell>
          <cell r="K2">
            <v>0</v>
          </cell>
        </row>
        <row r="3">
          <cell r="A3" t="str">
            <v>SHELL COMPANY W.I. LTD.</v>
          </cell>
          <cell r="B3">
            <v>120</v>
          </cell>
          <cell r="C3" t="str">
            <v>02</v>
          </cell>
          <cell r="D3" t="str">
            <v>JA $</v>
          </cell>
          <cell r="E3" t="str">
            <v>TERM</v>
          </cell>
          <cell r="F3">
            <v>13.7</v>
          </cell>
          <cell r="G3" t="str">
            <v>GAS</v>
          </cell>
          <cell r="H3" t="str">
            <v>BUSINESS</v>
          </cell>
          <cell r="I3">
            <v>50000000</v>
          </cell>
          <cell r="J3">
            <v>0</v>
          </cell>
          <cell r="K3">
            <v>0</v>
          </cell>
        </row>
        <row r="4">
          <cell r="A4" t="str">
            <v>WRAY AND NEPHEW GROUP LIMITED</v>
          </cell>
          <cell r="B4">
            <v>120</v>
          </cell>
          <cell r="C4" t="str">
            <v>02</v>
          </cell>
          <cell r="D4" t="str">
            <v>JA $</v>
          </cell>
          <cell r="E4" t="str">
            <v>TERM</v>
          </cell>
          <cell r="F4">
            <v>13</v>
          </cell>
          <cell r="G4" t="str">
            <v>RUM</v>
          </cell>
          <cell r="H4" t="str">
            <v>BUSINESS</v>
          </cell>
          <cell r="I4">
            <v>242058000</v>
          </cell>
          <cell r="J4">
            <v>0</v>
          </cell>
          <cell r="K4">
            <v>0</v>
          </cell>
        </row>
        <row r="5">
          <cell r="A5" t="str">
            <v>WRAY AND NEPHEW GROUP LIMITED</v>
          </cell>
          <cell r="B5">
            <v>120</v>
          </cell>
          <cell r="C5" t="str">
            <v>02</v>
          </cell>
          <cell r="D5" t="str">
            <v>JA $</v>
          </cell>
          <cell r="E5" t="str">
            <v>TERM</v>
          </cell>
          <cell r="F5">
            <v>13</v>
          </cell>
          <cell r="G5" t="str">
            <v>RUM</v>
          </cell>
          <cell r="H5" t="str">
            <v>BUSINESS</v>
          </cell>
          <cell r="I5">
            <v>285272000</v>
          </cell>
          <cell r="J5">
            <v>0</v>
          </cell>
          <cell r="K5">
            <v>0</v>
          </cell>
        </row>
        <row r="6">
          <cell r="A6" t="str">
            <v>RAPID AND SHEFFIELD</v>
          </cell>
          <cell r="B6">
            <v>120</v>
          </cell>
          <cell r="C6" t="str">
            <v>02</v>
          </cell>
          <cell r="D6" t="str">
            <v>JA $</v>
          </cell>
          <cell r="E6" t="str">
            <v>TERM</v>
          </cell>
          <cell r="F6">
            <v>23.75</v>
          </cell>
          <cell r="G6" t="str">
            <v>DIST'N</v>
          </cell>
          <cell r="H6" t="str">
            <v>BUSINESS</v>
          </cell>
          <cell r="I6">
            <v>28000000</v>
          </cell>
          <cell r="J6">
            <v>0</v>
          </cell>
          <cell r="K6">
            <v>0</v>
          </cell>
        </row>
        <row r="7">
          <cell r="A7" t="str">
            <v>TASTEE LIMITED</v>
          </cell>
          <cell r="B7">
            <v>120</v>
          </cell>
          <cell r="C7" t="str">
            <v>02</v>
          </cell>
          <cell r="D7" t="str">
            <v>JA $</v>
          </cell>
          <cell r="E7" t="str">
            <v>TERM</v>
          </cell>
          <cell r="F7">
            <v>22.63</v>
          </cell>
          <cell r="G7" t="str">
            <v>FOOD</v>
          </cell>
          <cell r="H7" t="str">
            <v>BUSINESS</v>
          </cell>
          <cell r="I7">
            <v>4250000</v>
          </cell>
          <cell r="J7">
            <v>0</v>
          </cell>
          <cell r="K7">
            <v>0</v>
          </cell>
        </row>
        <row r="8">
          <cell r="A8" t="str">
            <v>VAP LIMITED</v>
          </cell>
          <cell r="B8">
            <v>120</v>
          </cell>
          <cell r="C8" t="str">
            <v>02</v>
          </cell>
          <cell r="D8" t="str">
            <v>JA $</v>
          </cell>
          <cell r="E8" t="str">
            <v>TERM</v>
          </cell>
          <cell r="F8">
            <v>32</v>
          </cell>
          <cell r="G8" t="str">
            <v>PROF.</v>
          </cell>
          <cell r="H8" t="str">
            <v>BUSINESS</v>
          </cell>
          <cell r="I8">
            <v>4113000</v>
          </cell>
          <cell r="J8">
            <v>0</v>
          </cell>
          <cell r="K8">
            <v>0</v>
          </cell>
        </row>
        <row r="9">
          <cell r="A9" t="str">
            <v>VAP LIMITED</v>
          </cell>
          <cell r="B9">
            <v>120</v>
          </cell>
          <cell r="C9" t="str">
            <v>02</v>
          </cell>
          <cell r="D9" t="str">
            <v>JA $</v>
          </cell>
          <cell r="E9" t="str">
            <v>TERM</v>
          </cell>
          <cell r="F9">
            <v>32</v>
          </cell>
          <cell r="G9" t="str">
            <v>PROF.</v>
          </cell>
          <cell r="H9" t="str">
            <v>BUSINESS</v>
          </cell>
          <cell r="I9">
            <v>666666.68000000005</v>
          </cell>
          <cell r="J9">
            <v>0</v>
          </cell>
          <cell r="K9">
            <v>0</v>
          </cell>
        </row>
        <row r="10">
          <cell r="A10" t="str">
            <v>BARRETT CALMAN</v>
          </cell>
          <cell r="B10">
            <v>120</v>
          </cell>
          <cell r="C10" t="str">
            <v>02</v>
          </cell>
          <cell r="D10" t="str">
            <v>JA $</v>
          </cell>
          <cell r="E10" t="str">
            <v>TERM</v>
          </cell>
          <cell r="F10">
            <v>32</v>
          </cell>
          <cell r="G10" t="str">
            <v>INDIV.</v>
          </cell>
          <cell r="H10" t="str">
            <v>INDIV.</v>
          </cell>
          <cell r="I10">
            <v>3599999.98</v>
          </cell>
          <cell r="J10">
            <v>0</v>
          </cell>
          <cell r="K10">
            <v>0</v>
          </cell>
        </row>
        <row r="11">
          <cell r="A11" t="str">
            <v>MUSSON JAMAICA LTD.</v>
          </cell>
          <cell r="B11">
            <v>120</v>
          </cell>
          <cell r="C11" t="str">
            <v>02</v>
          </cell>
          <cell r="D11" t="str">
            <v>JA $</v>
          </cell>
          <cell r="E11" t="str">
            <v>TERM</v>
          </cell>
          <cell r="F11">
            <v>12</v>
          </cell>
          <cell r="G11" t="str">
            <v>FOOD</v>
          </cell>
          <cell r="H11" t="str">
            <v>BUSINESS</v>
          </cell>
          <cell r="I11">
            <v>5500000</v>
          </cell>
          <cell r="J11">
            <v>0</v>
          </cell>
          <cell r="K11">
            <v>0</v>
          </cell>
        </row>
        <row r="12">
          <cell r="A12" t="str">
            <v>CHECKER INT'L</v>
          </cell>
          <cell r="B12">
            <v>120</v>
          </cell>
          <cell r="C12" t="str">
            <v>02</v>
          </cell>
          <cell r="D12" t="str">
            <v>USD</v>
          </cell>
          <cell r="E12" t="str">
            <v>TERM</v>
          </cell>
          <cell r="F12">
            <v>12</v>
          </cell>
          <cell r="G12" t="str">
            <v>MFG-CHEM</v>
          </cell>
          <cell r="H12" t="str">
            <v>BUSINESS</v>
          </cell>
          <cell r="I12">
            <v>936477.35</v>
          </cell>
          <cell r="J12">
            <v>16432.310054395508</v>
          </cell>
          <cell r="K12">
            <v>936477.35</v>
          </cell>
        </row>
        <row r="13">
          <cell r="A13" t="str">
            <v>VILLAGE RESORTS LIMITED</v>
          </cell>
          <cell r="B13">
            <v>120</v>
          </cell>
          <cell r="C13" t="str">
            <v>02</v>
          </cell>
          <cell r="D13" t="str">
            <v>USD</v>
          </cell>
          <cell r="E13" t="str">
            <v>TERM</v>
          </cell>
          <cell r="F13">
            <v>12</v>
          </cell>
          <cell r="G13" t="str">
            <v>TOURISM</v>
          </cell>
          <cell r="H13" t="str">
            <v>BUSINESS</v>
          </cell>
          <cell r="I13">
            <v>3526415.82</v>
          </cell>
          <cell r="J13">
            <v>61877.799964906117</v>
          </cell>
          <cell r="K13">
            <v>3526415.82</v>
          </cell>
        </row>
        <row r="14">
          <cell r="A14" t="str">
            <v>TROPICAIR</v>
          </cell>
          <cell r="B14">
            <v>120</v>
          </cell>
          <cell r="C14" t="str">
            <v>02</v>
          </cell>
          <cell r="D14" t="str">
            <v>USD</v>
          </cell>
          <cell r="E14" t="str">
            <v>TERM</v>
          </cell>
          <cell r="F14">
            <v>10</v>
          </cell>
          <cell r="G14" t="str">
            <v>METALS</v>
          </cell>
          <cell r="H14" t="str">
            <v>BUSINESS</v>
          </cell>
          <cell r="I14">
            <v>82635500</v>
          </cell>
          <cell r="J14">
            <v>1450000</v>
          </cell>
          <cell r="K14">
            <v>82635500</v>
          </cell>
        </row>
        <row r="15">
          <cell r="A15" t="str">
            <v>MATROUSSE HOLDINGS LIMITED</v>
          </cell>
          <cell r="B15">
            <v>120</v>
          </cell>
          <cell r="C15" t="str">
            <v>02</v>
          </cell>
          <cell r="D15" t="str">
            <v>USD</v>
          </cell>
          <cell r="E15" t="str">
            <v>TERM</v>
          </cell>
          <cell r="F15">
            <v>11</v>
          </cell>
          <cell r="G15" t="str">
            <v>PROF.</v>
          </cell>
          <cell r="H15" t="str">
            <v>BUSINESS</v>
          </cell>
          <cell r="I15">
            <v>3333915</v>
          </cell>
          <cell r="J15">
            <v>58500</v>
          </cell>
          <cell r="K15">
            <v>3333915</v>
          </cell>
        </row>
        <row r="16">
          <cell r="A16" t="str">
            <v>FACEY COMMODITY COMPANY</v>
          </cell>
          <cell r="B16">
            <v>120</v>
          </cell>
          <cell r="C16" t="str">
            <v>02</v>
          </cell>
          <cell r="D16" t="str">
            <v>USD</v>
          </cell>
          <cell r="E16" t="str">
            <v>TERM</v>
          </cell>
          <cell r="F16">
            <v>10</v>
          </cell>
          <cell r="G16" t="str">
            <v>DIST'N</v>
          </cell>
          <cell r="H16" t="str">
            <v>BUSINESS</v>
          </cell>
          <cell r="I16">
            <v>74087000</v>
          </cell>
          <cell r="J16">
            <v>1300000</v>
          </cell>
          <cell r="K16">
            <v>74087000</v>
          </cell>
        </row>
        <row r="17">
          <cell r="A17" t="str">
            <v>DUQUESNAY RONALD</v>
          </cell>
          <cell r="B17">
            <v>120</v>
          </cell>
          <cell r="C17" t="str">
            <v>03</v>
          </cell>
          <cell r="D17" t="str">
            <v>JA $</v>
          </cell>
          <cell r="E17" t="str">
            <v>MTG</v>
          </cell>
          <cell r="F17">
            <v>10</v>
          </cell>
          <cell r="G17" t="str">
            <v>INDIV.</v>
          </cell>
          <cell r="H17" t="str">
            <v>INDIV.</v>
          </cell>
          <cell r="I17">
            <v>927.26</v>
          </cell>
          <cell r="J17">
            <v>0</v>
          </cell>
          <cell r="K17">
            <v>0</v>
          </cell>
        </row>
        <row r="18">
          <cell r="A18" t="str">
            <v>DUQUESNAY STEPHEN</v>
          </cell>
          <cell r="B18">
            <v>120</v>
          </cell>
          <cell r="C18" t="str">
            <v>03</v>
          </cell>
          <cell r="D18" t="str">
            <v>JA $</v>
          </cell>
          <cell r="E18" t="str">
            <v>MTG</v>
          </cell>
          <cell r="F18">
            <v>10</v>
          </cell>
          <cell r="G18" t="str">
            <v>INDIV.</v>
          </cell>
          <cell r="H18" t="str">
            <v>INDIV.</v>
          </cell>
          <cell r="I18">
            <v>0.06</v>
          </cell>
          <cell r="J18">
            <v>0</v>
          </cell>
          <cell r="K18">
            <v>0</v>
          </cell>
        </row>
        <row r="19">
          <cell r="A19" t="str">
            <v>NESTLE JAMAICA LIMITED</v>
          </cell>
          <cell r="B19">
            <v>120</v>
          </cell>
          <cell r="C19" t="str">
            <v>04</v>
          </cell>
          <cell r="D19" t="str">
            <v>JA $</v>
          </cell>
          <cell r="E19" t="str">
            <v>TERM</v>
          </cell>
          <cell r="F19">
            <v>19</v>
          </cell>
          <cell r="G19" t="str">
            <v>FOOD</v>
          </cell>
          <cell r="H19" t="str">
            <v>BUSINESS</v>
          </cell>
          <cell r="I19">
            <v>2655758.13</v>
          </cell>
          <cell r="J19">
            <v>0</v>
          </cell>
          <cell r="K19">
            <v>0</v>
          </cell>
        </row>
        <row r="20">
          <cell r="A20" t="str">
            <v>CARIBBEAN CEMENT COMPANY LTD</v>
          </cell>
          <cell r="B20">
            <v>120</v>
          </cell>
          <cell r="C20" t="str">
            <v>04</v>
          </cell>
          <cell r="D20" t="str">
            <v>JA $</v>
          </cell>
          <cell r="E20" t="str">
            <v>TERM</v>
          </cell>
          <cell r="F20">
            <v>26.5</v>
          </cell>
          <cell r="G20" t="str">
            <v>CEMENT</v>
          </cell>
          <cell r="H20" t="str">
            <v>BUSINESS</v>
          </cell>
          <cell r="I20">
            <v>3437045.06</v>
          </cell>
          <cell r="J20">
            <v>0</v>
          </cell>
          <cell r="K20">
            <v>0</v>
          </cell>
        </row>
        <row r="21">
          <cell r="A21" t="str">
            <v>THREE RIVERS MGMT. LTD.</v>
          </cell>
          <cell r="B21">
            <v>120</v>
          </cell>
          <cell r="C21" t="str">
            <v>04</v>
          </cell>
          <cell r="D21" t="str">
            <v>JA $</v>
          </cell>
          <cell r="E21" t="str">
            <v>TERM</v>
          </cell>
          <cell r="F21">
            <v>23</v>
          </cell>
          <cell r="G21" t="str">
            <v>TOURISM</v>
          </cell>
          <cell r="H21" t="str">
            <v>BUSINESS</v>
          </cell>
          <cell r="I21">
            <v>2107953.15</v>
          </cell>
          <cell r="J21">
            <v>0</v>
          </cell>
          <cell r="K21">
            <v>0</v>
          </cell>
        </row>
        <row r="22">
          <cell r="A22" t="str">
            <v>GRACE KENNEDY REMITTANCE SERVICE</v>
          </cell>
          <cell r="B22">
            <v>120</v>
          </cell>
          <cell r="C22" t="str">
            <v>04</v>
          </cell>
          <cell r="D22" t="str">
            <v>JA $</v>
          </cell>
          <cell r="E22" t="str">
            <v>TERM</v>
          </cell>
          <cell r="F22">
            <v>32</v>
          </cell>
          <cell r="G22" t="str">
            <v>F.I.</v>
          </cell>
          <cell r="H22" t="str">
            <v>F.I.</v>
          </cell>
          <cell r="I22">
            <v>857586.81</v>
          </cell>
          <cell r="J22">
            <v>0</v>
          </cell>
          <cell r="K22">
            <v>0</v>
          </cell>
        </row>
        <row r="23">
          <cell r="A23" t="str">
            <v>COATES BROTHERS JAMAICA LIMITED</v>
          </cell>
          <cell r="B23">
            <v>120</v>
          </cell>
          <cell r="C23" t="str">
            <v>04</v>
          </cell>
          <cell r="D23" t="str">
            <v>JA $</v>
          </cell>
          <cell r="E23" t="str">
            <v>TERM</v>
          </cell>
          <cell r="F23">
            <v>15</v>
          </cell>
          <cell r="G23" t="str">
            <v>PROF.</v>
          </cell>
          <cell r="H23" t="str">
            <v>BUSINESS</v>
          </cell>
          <cell r="I23">
            <v>1141764.4099999999</v>
          </cell>
          <cell r="J23">
            <v>0</v>
          </cell>
          <cell r="K23">
            <v>0</v>
          </cell>
        </row>
        <row r="24">
          <cell r="A24" t="str">
            <v>MOORE BUSINESS FORMS CARIB LTD.</v>
          </cell>
          <cell r="B24">
            <v>120</v>
          </cell>
          <cell r="C24" t="str">
            <v>04</v>
          </cell>
          <cell r="D24" t="str">
            <v>JA $</v>
          </cell>
          <cell r="E24" t="str">
            <v>TERM</v>
          </cell>
          <cell r="F24">
            <v>21</v>
          </cell>
          <cell r="G24" t="str">
            <v>PRINT</v>
          </cell>
          <cell r="H24" t="str">
            <v>BUSINESS</v>
          </cell>
          <cell r="I24">
            <v>4131774.71</v>
          </cell>
          <cell r="J24">
            <v>0</v>
          </cell>
          <cell r="K24">
            <v>0</v>
          </cell>
        </row>
        <row r="25">
          <cell r="A25" t="str">
            <v>MOORE BUSINESS FORMS CARIB LTD.</v>
          </cell>
          <cell r="B25">
            <v>120</v>
          </cell>
          <cell r="C25" t="str">
            <v>04</v>
          </cell>
          <cell r="D25" t="str">
            <v>JA $</v>
          </cell>
          <cell r="E25" t="str">
            <v>TERM</v>
          </cell>
          <cell r="F25">
            <v>21</v>
          </cell>
          <cell r="G25" t="str">
            <v>PRINT</v>
          </cell>
          <cell r="H25" t="str">
            <v>BUSINESS</v>
          </cell>
          <cell r="I25">
            <v>4803048.5599999996</v>
          </cell>
          <cell r="J25">
            <v>0</v>
          </cell>
          <cell r="K25">
            <v>0</v>
          </cell>
        </row>
        <row r="26">
          <cell r="A26" t="str">
            <v>K. CHANDIRAM LIMITED</v>
          </cell>
          <cell r="B26">
            <v>120</v>
          </cell>
          <cell r="C26" t="str">
            <v>04</v>
          </cell>
          <cell r="D26" t="str">
            <v>USD</v>
          </cell>
          <cell r="E26" t="str">
            <v>TERM</v>
          </cell>
          <cell r="F26">
            <v>12</v>
          </cell>
          <cell r="G26" t="str">
            <v>DIST'N</v>
          </cell>
          <cell r="H26" t="str">
            <v>BUSINESS</v>
          </cell>
          <cell r="I26">
            <v>2136316.31</v>
          </cell>
          <cell r="J26">
            <v>37485.809966660818</v>
          </cell>
          <cell r="K26">
            <v>2136316.31</v>
          </cell>
        </row>
        <row r="27">
          <cell r="A27" t="str">
            <v>VILLAGE RESORTS LIMITED</v>
          </cell>
          <cell r="B27">
            <v>120</v>
          </cell>
          <cell r="C27" t="str">
            <v>04</v>
          </cell>
          <cell r="D27" t="str">
            <v>USD</v>
          </cell>
          <cell r="E27" t="str">
            <v>TERM</v>
          </cell>
          <cell r="F27">
            <v>12</v>
          </cell>
          <cell r="G27" t="str">
            <v>TOURISM</v>
          </cell>
          <cell r="H27" t="str">
            <v>BUSINESS</v>
          </cell>
          <cell r="I27">
            <v>3722298.43</v>
          </cell>
          <cell r="J27">
            <v>65314.939989471837</v>
          </cell>
          <cell r="K27">
            <v>3722298.43</v>
          </cell>
        </row>
        <row r="28">
          <cell r="A28" t="str">
            <v>PEGASUS HOTEL</v>
          </cell>
          <cell r="B28">
            <v>120</v>
          </cell>
          <cell r="C28" t="str">
            <v>04</v>
          </cell>
          <cell r="D28" t="str">
            <v>USD</v>
          </cell>
          <cell r="E28" t="str">
            <v>TERM</v>
          </cell>
          <cell r="F28">
            <v>12</v>
          </cell>
          <cell r="G28" t="str">
            <v>TOURISM</v>
          </cell>
          <cell r="H28" t="str">
            <v>BUSINESS</v>
          </cell>
          <cell r="I28">
            <v>815689.32</v>
          </cell>
          <cell r="J28">
            <v>14312.849973679591</v>
          </cell>
          <cell r="K28">
            <v>815689.32</v>
          </cell>
        </row>
        <row r="29">
          <cell r="A29" t="str">
            <v>NICO DISTRIBUTORS LIMITED</v>
          </cell>
          <cell r="B29">
            <v>120</v>
          </cell>
          <cell r="C29" t="str">
            <v>06</v>
          </cell>
          <cell r="D29" t="str">
            <v>JA $</v>
          </cell>
          <cell r="E29" t="str">
            <v>TERM</v>
          </cell>
          <cell r="F29">
            <v>30.75</v>
          </cell>
          <cell r="G29" t="str">
            <v>DIST'N</v>
          </cell>
          <cell r="H29" t="str">
            <v>BUSINESS</v>
          </cell>
          <cell r="I29">
            <v>2500958</v>
          </cell>
          <cell r="J29">
            <v>0</v>
          </cell>
          <cell r="K29">
            <v>0</v>
          </cell>
        </row>
        <row r="30">
          <cell r="A30" t="str">
            <v>NICO DISTRIBUTORS LIMITED</v>
          </cell>
          <cell r="B30">
            <v>120</v>
          </cell>
          <cell r="C30" t="str">
            <v>06</v>
          </cell>
          <cell r="D30" t="str">
            <v>USD</v>
          </cell>
          <cell r="E30" t="str">
            <v>TERM</v>
          </cell>
          <cell r="F30">
            <v>30.75</v>
          </cell>
          <cell r="G30" t="str">
            <v>DIST'N</v>
          </cell>
          <cell r="H30" t="str">
            <v>BUSINESS</v>
          </cell>
          <cell r="I30">
            <v>20516400</v>
          </cell>
          <cell r="J30">
            <v>360000</v>
          </cell>
          <cell r="K30">
            <v>20516400</v>
          </cell>
        </row>
        <row r="31">
          <cell r="A31" t="str">
            <v>SERAMCO</v>
          </cell>
          <cell r="B31">
            <v>120</v>
          </cell>
          <cell r="C31" t="str">
            <v>15</v>
          </cell>
          <cell r="D31" t="str">
            <v>JA $</v>
          </cell>
          <cell r="E31" t="str">
            <v>TERM</v>
          </cell>
          <cell r="F31">
            <v>9.75</v>
          </cell>
          <cell r="G31" t="str">
            <v>PROF.</v>
          </cell>
          <cell r="H31" t="str">
            <v>BUSINESS</v>
          </cell>
          <cell r="I31">
            <v>1103180.48</v>
          </cell>
          <cell r="J31">
            <v>0</v>
          </cell>
          <cell r="K31">
            <v>0</v>
          </cell>
        </row>
        <row r="32">
          <cell r="A32" t="str">
            <v>SERAMCO</v>
          </cell>
          <cell r="B32">
            <v>120</v>
          </cell>
          <cell r="C32" t="str">
            <v>15</v>
          </cell>
          <cell r="D32" t="str">
            <v>USD</v>
          </cell>
          <cell r="E32" t="str">
            <v>TERM</v>
          </cell>
          <cell r="F32">
            <v>9.75</v>
          </cell>
          <cell r="G32" t="str">
            <v>PROF.</v>
          </cell>
          <cell r="H32" t="str">
            <v>BUSINESS</v>
          </cell>
          <cell r="I32">
            <v>12097076.949999999</v>
          </cell>
          <cell r="J32">
            <v>212266.65994034038</v>
          </cell>
          <cell r="K32">
            <v>12097076.949999999</v>
          </cell>
        </row>
        <row r="33">
          <cell r="A33" t="str">
            <v>GOVERNMENT OF JAMAICA</v>
          </cell>
          <cell r="B33">
            <v>120</v>
          </cell>
          <cell r="C33" t="str">
            <v>18</v>
          </cell>
          <cell r="D33" t="str">
            <v>USD</v>
          </cell>
          <cell r="E33" t="str">
            <v>TERM</v>
          </cell>
          <cell r="F33">
            <v>10</v>
          </cell>
          <cell r="G33" t="str">
            <v>C.G</v>
          </cell>
          <cell r="H33" t="str">
            <v>C.G</v>
          </cell>
          <cell r="I33">
            <v>116604423.69</v>
          </cell>
          <cell r="J33">
            <v>2046050.5999298121</v>
          </cell>
          <cell r="K33">
            <v>116604423.69</v>
          </cell>
        </row>
        <row r="34">
          <cell r="A34" t="str">
            <v>SUGAR COMPANY</v>
          </cell>
          <cell r="B34">
            <v>120</v>
          </cell>
          <cell r="C34" t="str">
            <v>18</v>
          </cell>
          <cell r="D34" t="str">
            <v>USD</v>
          </cell>
          <cell r="E34" t="str">
            <v>TERM</v>
          </cell>
          <cell r="F34">
            <v>12</v>
          </cell>
          <cell r="G34" t="str">
            <v>POX</v>
          </cell>
          <cell r="H34" t="str">
            <v>POX</v>
          </cell>
          <cell r="I34">
            <v>5382384.0800000001</v>
          </cell>
          <cell r="J34">
            <v>94444.360063168977</v>
          </cell>
          <cell r="K34">
            <v>5382384.0800000001</v>
          </cell>
        </row>
        <row r="35">
          <cell r="A35" t="str">
            <v>CHALICE LIMITED</v>
          </cell>
          <cell r="B35">
            <v>120</v>
          </cell>
          <cell r="C35" t="str">
            <v>33</v>
          </cell>
          <cell r="D35" t="str">
            <v>JA $</v>
          </cell>
          <cell r="E35" t="str">
            <v>MTG</v>
          </cell>
          <cell r="F35">
            <v>10</v>
          </cell>
          <cell r="G35" t="str">
            <v>R/E SVCS</v>
          </cell>
          <cell r="H35" t="str">
            <v>BUSINESS</v>
          </cell>
          <cell r="I35">
            <v>31356.53</v>
          </cell>
          <cell r="J35">
            <v>0</v>
          </cell>
          <cell r="K35">
            <v>0</v>
          </cell>
        </row>
        <row r="36">
          <cell r="A36" t="str">
            <v>DUQUESNAY RONALD</v>
          </cell>
          <cell r="B36">
            <v>120</v>
          </cell>
          <cell r="C36" t="str">
            <v>33</v>
          </cell>
          <cell r="D36" t="str">
            <v>JA $</v>
          </cell>
          <cell r="E36" t="str">
            <v>MTG</v>
          </cell>
          <cell r="F36">
            <v>10</v>
          </cell>
          <cell r="G36" t="str">
            <v>INDIV.</v>
          </cell>
          <cell r="H36" t="str">
            <v>INDIV.</v>
          </cell>
          <cell r="I36">
            <v>31035.14</v>
          </cell>
          <cell r="J36">
            <v>0</v>
          </cell>
          <cell r="K36">
            <v>0</v>
          </cell>
        </row>
        <row r="37">
          <cell r="A37" t="str">
            <v>DUQUESNAY STEPHEN</v>
          </cell>
          <cell r="B37">
            <v>120</v>
          </cell>
          <cell r="C37" t="str">
            <v>33</v>
          </cell>
          <cell r="D37" t="str">
            <v>JA $</v>
          </cell>
          <cell r="E37" t="str">
            <v>MTG</v>
          </cell>
          <cell r="F37">
            <v>10</v>
          </cell>
          <cell r="G37" t="str">
            <v>INDIV.</v>
          </cell>
          <cell r="H37" t="str">
            <v>INDIV.</v>
          </cell>
          <cell r="I37">
            <v>30933.71</v>
          </cell>
          <cell r="J37">
            <v>0</v>
          </cell>
          <cell r="K37">
            <v>0</v>
          </cell>
        </row>
        <row r="38">
          <cell r="A38" t="str">
            <v>NESTLE JAMAICA LIMITED</v>
          </cell>
          <cell r="B38">
            <v>120</v>
          </cell>
          <cell r="C38" t="str">
            <v>41</v>
          </cell>
          <cell r="D38" t="str">
            <v>JA $</v>
          </cell>
          <cell r="E38" t="str">
            <v>TERM</v>
          </cell>
          <cell r="F38">
            <v>19</v>
          </cell>
          <cell r="G38" t="str">
            <v>FOOD</v>
          </cell>
          <cell r="H38" t="str">
            <v>BUSINESS</v>
          </cell>
          <cell r="I38">
            <v>85219000</v>
          </cell>
          <cell r="J38">
            <v>0</v>
          </cell>
          <cell r="K38">
            <v>0</v>
          </cell>
        </row>
        <row r="39">
          <cell r="A39" t="str">
            <v>CESCO LIMITED</v>
          </cell>
          <cell r="B39">
            <v>120</v>
          </cell>
          <cell r="C39" t="str">
            <v>42</v>
          </cell>
          <cell r="D39" t="str">
            <v>USD</v>
          </cell>
          <cell r="E39" t="str">
            <v>TERM</v>
          </cell>
          <cell r="F39">
            <v>15</v>
          </cell>
          <cell r="G39" t="str">
            <v>DIST'N</v>
          </cell>
          <cell r="H39" t="str">
            <v>BUSINESS</v>
          </cell>
          <cell r="I39">
            <v>20048997.079999998</v>
          </cell>
          <cell r="J39">
            <v>351798.50991401996</v>
          </cell>
          <cell r="K39">
            <v>20048997.079999998</v>
          </cell>
        </row>
        <row r="40">
          <cell r="A40" t="str">
            <v>FALCON CORPORATION LIMITED</v>
          </cell>
          <cell r="B40">
            <v>120</v>
          </cell>
          <cell r="C40" t="str">
            <v>42</v>
          </cell>
          <cell r="D40" t="str">
            <v>USD</v>
          </cell>
          <cell r="E40" t="str">
            <v>TERM</v>
          </cell>
          <cell r="F40">
            <v>15</v>
          </cell>
          <cell r="G40" t="str">
            <v>DIST'N</v>
          </cell>
          <cell r="H40" t="str">
            <v>BUSINESS</v>
          </cell>
          <cell r="I40">
            <v>1709700</v>
          </cell>
          <cell r="J40">
            <v>30000</v>
          </cell>
          <cell r="K40">
            <v>1709700</v>
          </cell>
        </row>
        <row r="41">
          <cell r="A41" t="str">
            <v>GENERAL TOOL AND SUPPLY</v>
          </cell>
          <cell r="B41">
            <v>120</v>
          </cell>
          <cell r="C41" t="str">
            <v>42</v>
          </cell>
          <cell r="D41" t="str">
            <v>USD</v>
          </cell>
          <cell r="E41" t="str">
            <v>TERM</v>
          </cell>
          <cell r="F41">
            <v>15</v>
          </cell>
          <cell r="G41" t="str">
            <v>DIST'N</v>
          </cell>
          <cell r="H41" t="str">
            <v>BUSINESS</v>
          </cell>
          <cell r="I41">
            <v>7811725.2999999998</v>
          </cell>
          <cell r="J41">
            <v>137071.85997543429</v>
          </cell>
          <cell r="K41">
            <v>7811725.2999999998</v>
          </cell>
        </row>
        <row r="42">
          <cell r="A42" t="str">
            <v>JAMAICA OBSERVER</v>
          </cell>
          <cell r="B42">
            <v>120</v>
          </cell>
          <cell r="C42" t="str">
            <v>42</v>
          </cell>
          <cell r="D42" t="str">
            <v>USD</v>
          </cell>
          <cell r="E42" t="str">
            <v>TERM</v>
          </cell>
          <cell r="F42">
            <v>9.5</v>
          </cell>
          <cell r="G42" t="str">
            <v>PRINT</v>
          </cell>
          <cell r="H42" t="str">
            <v>BUSINESS</v>
          </cell>
          <cell r="I42">
            <v>17562061.199999999</v>
          </cell>
          <cell r="J42">
            <v>308160.40007018775</v>
          </cell>
          <cell r="K42">
            <v>17562061.199999999</v>
          </cell>
        </row>
        <row r="43">
          <cell r="A43" t="str">
            <v>WRAY AND NEPHEW GROUP LIMITED</v>
          </cell>
          <cell r="B43">
            <v>120</v>
          </cell>
          <cell r="C43" t="str">
            <v>50</v>
          </cell>
          <cell r="D43" t="str">
            <v>JA $</v>
          </cell>
          <cell r="E43" t="str">
            <v>TERM</v>
          </cell>
          <cell r="F43">
            <v>13</v>
          </cell>
          <cell r="G43" t="str">
            <v>RUM</v>
          </cell>
          <cell r="H43" t="str">
            <v>BUSINESS</v>
          </cell>
          <cell r="I43">
            <v>7193696.25</v>
          </cell>
          <cell r="J43">
            <v>0</v>
          </cell>
          <cell r="K43">
            <v>0</v>
          </cell>
        </row>
        <row r="44">
          <cell r="A44" t="str">
            <v>WRAY AND NEPHEW GROUP LIMITED</v>
          </cell>
          <cell r="B44">
            <v>120</v>
          </cell>
          <cell r="C44" t="str">
            <v>50</v>
          </cell>
          <cell r="D44" t="str">
            <v>JA $</v>
          </cell>
          <cell r="E44" t="str">
            <v>TERM</v>
          </cell>
          <cell r="F44">
            <v>13</v>
          </cell>
          <cell r="G44" t="str">
            <v>RUM</v>
          </cell>
          <cell r="H44" t="str">
            <v>BUSINESS</v>
          </cell>
          <cell r="I44">
            <v>28556303.68</v>
          </cell>
          <cell r="J44">
            <v>0</v>
          </cell>
          <cell r="K44">
            <v>0</v>
          </cell>
        </row>
        <row r="45">
          <cell r="A45" t="str">
            <v>WRAY AND NEPHEW GROUP LIMITED</v>
          </cell>
          <cell r="B45">
            <v>120</v>
          </cell>
          <cell r="C45" t="str">
            <v>50</v>
          </cell>
          <cell r="D45" t="str">
            <v>JA $</v>
          </cell>
          <cell r="E45" t="str">
            <v>TERM</v>
          </cell>
          <cell r="F45">
            <v>13</v>
          </cell>
          <cell r="G45" t="str">
            <v>RUM</v>
          </cell>
          <cell r="H45" t="str">
            <v>BUSINESS</v>
          </cell>
          <cell r="I45">
            <v>87113513.480000004</v>
          </cell>
          <cell r="J45">
            <v>0</v>
          </cell>
          <cell r="K45">
            <v>0</v>
          </cell>
        </row>
        <row r="46">
          <cell r="A46" t="str">
            <v>BOGUES BROTHERS INDUSTRIES LTD</v>
          </cell>
          <cell r="B46">
            <v>120</v>
          </cell>
          <cell r="C46" t="str">
            <v>50</v>
          </cell>
          <cell r="D46" t="str">
            <v>JA $</v>
          </cell>
          <cell r="E46" t="str">
            <v>TERM</v>
          </cell>
          <cell r="F46">
            <v>15</v>
          </cell>
          <cell r="G46" t="str">
            <v>PROF.</v>
          </cell>
          <cell r="H46" t="str">
            <v>BUSINESS</v>
          </cell>
          <cell r="I46">
            <v>4200000</v>
          </cell>
          <cell r="J46">
            <v>0</v>
          </cell>
          <cell r="K46">
            <v>0</v>
          </cell>
        </row>
        <row r="47">
          <cell r="A47" t="str">
            <v>VAP LIMITED</v>
          </cell>
          <cell r="B47">
            <v>120</v>
          </cell>
          <cell r="C47" t="str">
            <v>50</v>
          </cell>
          <cell r="D47" t="str">
            <v>JA $</v>
          </cell>
          <cell r="E47" t="str">
            <v>TERM</v>
          </cell>
          <cell r="F47">
            <v>32</v>
          </cell>
          <cell r="G47" t="str">
            <v>PROF.</v>
          </cell>
          <cell r="H47" t="str">
            <v>BUSINESS</v>
          </cell>
          <cell r="I47">
            <v>0.01</v>
          </cell>
          <cell r="J47">
            <v>0</v>
          </cell>
          <cell r="K47">
            <v>0</v>
          </cell>
        </row>
        <row r="48">
          <cell r="A48" t="str">
            <v>SOMERSET ENTERPRISES LTD.</v>
          </cell>
          <cell r="B48">
            <v>120</v>
          </cell>
          <cell r="C48" t="str">
            <v>50</v>
          </cell>
          <cell r="D48" t="str">
            <v>JA $</v>
          </cell>
          <cell r="E48" t="str">
            <v>TERM</v>
          </cell>
          <cell r="F48">
            <v>20</v>
          </cell>
          <cell r="G48" t="str">
            <v>TOURISM</v>
          </cell>
          <cell r="H48" t="str">
            <v>BUSINESS</v>
          </cell>
          <cell r="I48">
            <v>8301244.8399999999</v>
          </cell>
          <cell r="J48">
            <v>0</v>
          </cell>
          <cell r="K48">
            <v>0</v>
          </cell>
        </row>
        <row r="49">
          <cell r="A49" t="str">
            <v>EPPING OIL COMPANY LIMITED</v>
          </cell>
          <cell r="B49">
            <v>120</v>
          </cell>
          <cell r="C49" t="str">
            <v>50</v>
          </cell>
          <cell r="D49" t="str">
            <v>JA $</v>
          </cell>
          <cell r="E49" t="str">
            <v>TERM</v>
          </cell>
          <cell r="F49">
            <v>31</v>
          </cell>
          <cell r="G49" t="str">
            <v>GAS</v>
          </cell>
          <cell r="H49" t="str">
            <v>BUSINESS</v>
          </cell>
          <cell r="I49">
            <v>2266666.71</v>
          </cell>
          <cell r="J49">
            <v>0</v>
          </cell>
          <cell r="K49">
            <v>0</v>
          </cell>
        </row>
        <row r="50">
          <cell r="A50" t="str">
            <v>SLEEP BEAUTY BEDDING FURNITURE</v>
          </cell>
          <cell r="B50">
            <v>120</v>
          </cell>
          <cell r="C50" t="str">
            <v>50</v>
          </cell>
          <cell r="D50" t="str">
            <v>JA $</v>
          </cell>
          <cell r="E50" t="str">
            <v>TERM</v>
          </cell>
          <cell r="F50">
            <v>19</v>
          </cell>
          <cell r="G50" t="str">
            <v>MFG-OTHER</v>
          </cell>
          <cell r="H50" t="str">
            <v>BUSINESS</v>
          </cell>
          <cell r="I50">
            <v>10000000</v>
          </cell>
          <cell r="J50">
            <v>0</v>
          </cell>
          <cell r="K50">
            <v>0</v>
          </cell>
        </row>
        <row r="51">
          <cell r="A51" t="str">
            <v>TYRES R US LIMITED</v>
          </cell>
          <cell r="B51">
            <v>120</v>
          </cell>
          <cell r="C51" t="str">
            <v>50</v>
          </cell>
          <cell r="D51" t="str">
            <v>JA $</v>
          </cell>
          <cell r="E51" t="str">
            <v>TERM</v>
          </cell>
          <cell r="F51">
            <v>12</v>
          </cell>
          <cell r="G51" t="str">
            <v>PROF.</v>
          </cell>
          <cell r="H51" t="str">
            <v>BUSINESS</v>
          </cell>
          <cell r="I51">
            <v>25470000</v>
          </cell>
          <cell r="J51">
            <v>0</v>
          </cell>
          <cell r="K51">
            <v>0</v>
          </cell>
        </row>
        <row r="52">
          <cell r="A52" t="str">
            <v>TAN-MARJ INVESTMENTS LTD.</v>
          </cell>
          <cell r="B52">
            <v>120</v>
          </cell>
          <cell r="C52" t="str">
            <v>50</v>
          </cell>
          <cell r="D52" t="str">
            <v>JA $</v>
          </cell>
          <cell r="E52" t="str">
            <v>TERM</v>
          </cell>
          <cell r="F52">
            <v>24</v>
          </cell>
          <cell r="G52" t="str">
            <v>PROF.</v>
          </cell>
          <cell r="H52" t="str">
            <v>BUSINESS</v>
          </cell>
          <cell r="I52">
            <v>3000000</v>
          </cell>
          <cell r="J52">
            <v>0</v>
          </cell>
          <cell r="K52">
            <v>0</v>
          </cell>
        </row>
        <row r="53">
          <cell r="A53" t="str">
            <v>GREAT RESORTS</v>
          </cell>
          <cell r="B53">
            <v>120</v>
          </cell>
          <cell r="C53" t="str">
            <v>50</v>
          </cell>
          <cell r="D53" t="str">
            <v>USD</v>
          </cell>
          <cell r="E53" t="str">
            <v>TERM</v>
          </cell>
          <cell r="F53">
            <v>9.4600000000000009</v>
          </cell>
          <cell r="G53" t="str">
            <v>TOURISM</v>
          </cell>
          <cell r="H53" t="str">
            <v>BUSINESS</v>
          </cell>
          <cell r="I53">
            <v>4285648</v>
          </cell>
          <cell r="J53">
            <v>75200</v>
          </cell>
          <cell r="K53">
            <v>4285648</v>
          </cell>
        </row>
        <row r="54">
          <cell r="A54" t="str">
            <v>CAPITAL AND CREDIT MERCHANT BANK</v>
          </cell>
          <cell r="B54">
            <v>120</v>
          </cell>
          <cell r="C54" t="str">
            <v>51</v>
          </cell>
          <cell r="D54" t="str">
            <v>USD</v>
          </cell>
          <cell r="E54" t="str">
            <v>TERM</v>
          </cell>
          <cell r="F54">
            <v>7.25</v>
          </cell>
          <cell r="G54" t="str">
            <v>F.I.</v>
          </cell>
          <cell r="H54" t="str">
            <v>F.I.</v>
          </cell>
          <cell r="I54">
            <v>188067000</v>
          </cell>
          <cell r="J54">
            <v>3300000</v>
          </cell>
          <cell r="K54">
            <v>188067000</v>
          </cell>
        </row>
        <row r="55">
          <cell r="A55" t="str">
            <v>CLARKE WILLIAM</v>
          </cell>
          <cell r="B55">
            <v>120</v>
          </cell>
          <cell r="C55" t="str">
            <v>52</v>
          </cell>
          <cell r="D55" t="str">
            <v>USD</v>
          </cell>
          <cell r="E55" t="str">
            <v>TERM</v>
          </cell>
          <cell r="F55">
            <v>20</v>
          </cell>
          <cell r="G55" t="str">
            <v>INDIV.</v>
          </cell>
          <cell r="H55" t="str">
            <v>INDIV.</v>
          </cell>
          <cell r="I55">
            <v>11398000</v>
          </cell>
          <cell r="J55">
            <v>200000</v>
          </cell>
          <cell r="K55">
            <v>11398000</v>
          </cell>
        </row>
        <row r="56">
          <cell r="A56" t="str">
            <v>GOVERNMENT OF JAMAICA</v>
          </cell>
          <cell r="B56">
            <v>120</v>
          </cell>
          <cell r="C56" t="str">
            <v>53</v>
          </cell>
          <cell r="D56" t="str">
            <v>USD</v>
          </cell>
          <cell r="E56" t="str">
            <v>TERM</v>
          </cell>
          <cell r="F56">
            <v>10</v>
          </cell>
          <cell r="G56" t="str">
            <v>C.G</v>
          </cell>
          <cell r="H56" t="str">
            <v>C.G</v>
          </cell>
          <cell r="I56">
            <v>67733494.359999999</v>
          </cell>
          <cell r="J56">
            <v>1188515.4300754517</v>
          </cell>
          <cell r="K56">
            <v>67733494.359999999</v>
          </cell>
        </row>
        <row r="57">
          <cell r="A57" t="str">
            <v>PORT AUTHORITY OF JAMAICA</v>
          </cell>
          <cell r="B57">
            <v>120</v>
          </cell>
          <cell r="C57" t="str">
            <v>55</v>
          </cell>
          <cell r="D57" t="str">
            <v>USD</v>
          </cell>
          <cell r="E57" t="str">
            <v>TERM</v>
          </cell>
          <cell r="F57">
            <v>11</v>
          </cell>
          <cell r="G57" t="str">
            <v>PSX</v>
          </cell>
          <cell r="H57" t="str">
            <v>PSX</v>
          </cell>
          <cell r="I57">
            <v>27522451.399999999</v>
          </cell>
          <cell r="J57">
            <v>482934.74995613261</v>
          </cell>
          <cell r="K57">
            <v>27522451.399999999</v>
          </cell>
        </row>
        <row r="58">
          <cell r="A58" t="str">
            <v>PORT AUTHORITY OF JAMAICA</v>
          </cell>
          <cell r="B58">
            <v>120</v>
          </cell>
          <cell r="C58" t="str">
            <v>55</v>
          </cell>
          <cell r="D58" t="str">
            <v>USD</v>
          </cell>
          <cell r="E58" t="str">
            <v>TERM</v>
          </cell>
          <cell r="F58">
            <v>11</v>
          </cell>
          <cell r="G58" t="str">
            <v>PSX</v>
          </cell>
          <cell r="H58" t="str">
            <v>PSX</v>
          </cell>
          <cell r="I58">
            <v>535116.72</v>
          </cell>
          <cell r="J58">
            <v>9389.6599403404107</v>
          </cell>
          <cell r="K58">
            <v>535116.72</v>
          </cell>
        </row>
        <row r="59">
          <cell r="A59" t="str">
            <v>PORT AUTHORITY OF JAMAICA</v>
          </cell>
          <cell r="B59">
            <v>120</v>
          </cell>
          <cell r="C59" t="str">
            <v>55</v>
          </cell>
          <cell r="D59" t="str">
            <v>USD</v>
          </cell>
          <cell r="E59" t="str">
            <v>TERM</v>
          </cell>
          <cell r="F59">
            <v>11</v>
          </cell>
          <cell r="G59" t="str">
            <v>PSX</v>
          </cell>
          <cell r="H59" t="str">
            <v>PSX</v>
          </cell>
          <cell r="I59">
            <v>7004134.2599999998</v>
          </cell>
          <cell r="J59">
            <v>122901.11001930162</v>
          </cell>
          <cell r="K59">
            <v>7004134.2599999998</v>
          </cell>
        </row>
        <row r="60">
          <cell r="A60" t="str">
            <v>TROPICAIR</v>
          </cell>
          <cell r="B60">
            <v>120</v>
          </cell>
          <cell r="C60" t="str">
            <v>63</v>
          </cell>
          <cell r="D60" t="str">
            <v>JA $</v>
          </cell>
          <cell r="E60" t="str">
            <v>TERM</v>
          </cell>
          <cell r="F60">
            <v>10</v>
          </cell>
          <cell r="G60" t="str">
            <v>METALS</v>
          </cell>
          <cell r="H60" t="str">
            <v>BUSINESS</v>
          </cell>
          <cell r="I60">
            <v>1147070</v>
          </cell>
          <cell r="J60">
            <v>0</v>
          </cell>
          <cell r="K60">
            <v>0</v>
          </cell>
        </row>
        <row r="61">
          <cell r="A61" t="str">
            <v>STAFF-4%</v>
          </cell>
          <cell r="B61">
            <v>121</v>
          </cell>
          <cell r="C61" t="str">
            <v>00</v>
          </cell>
          <cell r="D61" t="str">
            <v>JA $</v>
          </cell>
          <cell r="E61" t="str">
            <v>TERM</v>
          </cell>
          <cell r="F61">
            <v>4</v>
          </cell>
          <cell r="G61" t="str">
            <v>INDIV.</v>
          </cell>
          <cell r="H61" t="str">
            <v>INDIV.</v>
          </cell>
          <cell r="I61">
            <v>63499340.990000002</v>
          </cell>
          <cell r="J61">
            <v>0</v>
          </cell>
          <cell r="K61">
            <v>0</v>
          </cell>
        </row>
        <row r="62">
          <cell r="A62" t="str">
            <v>STAFF-20.75%</v>
          </cell>
          <cell r="B62">
            <v>121</v>
          </cell>
          <cell r="C62" t="str">
            <v>06</v>
          </cell>
          <cell r="D62" t="str">
            <v>JA $</v>
          </cell>
          <cell r="E62" t="str">
            <v>TERM</v>
          </cell>
          <cell r="F62">
            <v>20.75</v>
          </cell>
          <cell r="G62" t="str">
            <v>INDIV.</v>
          </cell>
          <cell r="H62" t="str">
            <v>INDIV.</v>
          </cell>
          <cell r="I62">
            <v>822924.46</v>
          </cell>
          <cell r="J62">
            <v>0</v>
          </cell>
          <cell r="K62">
            <v>0</v>
          </cell>
        </row>
        <row r="63">
          <cell r="A63" t="str">
            <v>STAFF-3%</v>
          </cell>
          <cell r="B63">
            <v>121</v>
          </cell>
          <cell r="C63" t="str">
            <v>08</v>
          </cell>
          <cell r="D63" t="str">
            <v>JA $</v>
          </cell>
          <cell r="E63" t="str">
            <v>MTG</v>
          </cell>
          <cell r="F63">
            <v>3</v>
          </cell>
          <cell r="G63" t="str">
            <v>construction</v>
          </cell>
          <cell r="H63" t="str">
            <v>INDIV.</v>
          </cell>
          <cell r="I63">
            <v>38533240.149999999</v>
          </cell>
          <cell r="J63">
            <v>0</v>
          </cell>
          <cell r="K63">
            <v>0</v>
          </cell>
        </row>
        <row r="64">
          <cell r="A64" t="str">
            <v>STAFF-16%</v>
          </cell>
          <cell r="B64">
            <v>121</v>
          </cell>
          <cell r="C64" t="str">
            <v>10</v>
          </cell>
          <cell r="D64" t="str">
            <v>JA $</v>
          </cell>
          <cell r="E64" t="str">
            <v>MTG</v>
          </cell>
          <cell r="F64">
            <v>16</v>
          </cell>
          <cell r="G64" t="str">
            <v>construction</v>
          </cell>
          <cell r="H64" t="str">
            <v>INDIV.</v>
          </cell>
          <cell r="I64">
            <v>9180660.9800000004</v>
          </cell>
          <cell r="J64">
            <v>0</v>
          </cell>
          <cell r="K64">
            <v>0</v>
          </cell>
        </row>
        <row r="65">
          <cell r="A65" t="str">
            <v>ESSO STANDARD OIL S.A. LTD.</v>
          </cell>
          <cell r="B65">
            <v>126</v>
          </cell>
          <cell r="C65" t="str">
            <v>02</v>
          </cell>
          <cell r="D65" t="str">
            <v>JA $</v>
          </cell>
          <cell r="E65" t="str">
            <v>O/D</v>
          </cell>
          <cell r="F65">
            <v>19</v>
          </cell>
          <cell r="G65" t="str">
            <v>GAS</v>
          </cell>
          <cell r="H65" t="str">
            <v>BUSINESS</v>
          </cell>
          <cell r="I65">
            <v>2726.28</v>
          </cell>
          <cell r="J65">
            <v>0</v>
          </cell>
          <cell r="K65">
            <v>0</v>
          </cell>
        </row>
        <row r="66">
          <cell r="A66" t="str">
            <v>CHARLTON CECIL ET AL</v>
          </cell>
          <cell r="B66">
            <v>126</v>
          </cell>
          <cell r="C66" t="str">
            <v>04</v>
          </cell>
          <cell r="D66" t="str">
            <v>JA $</v>
          </cell>
          <cell r="E66" t="str">
            <v>O/D</v>
          </cell>
          <cell r="F66">
            <v>19</v>
          </cell>
          <cell r="G66" t="str">
            <v>PROF.</v>
          </cell>
          <cell r="H66" t="str">
            <v>BUSINESS</v>
          </cell>
          <cell r="I66">
            <v>256694.32</v>
          </cell>
          <cell r="J66">
            <v>0</v>
          </cell>
          <cell r="K66">
            <v>0</v>
          </cell>
        </row>
        <row r="67">
          <cell r="A67" t="str">
            <v>DUB PLATE MUSIC PUBLISHERS LTD.</v>
          </cell>
          <cell r="B67">
            <v>126</v>
          </cell>
          <cell r="C67" t="str">
            <v>06</v>
          </cell>
          <cell r="D67" t="str">
            <v>JA $</v>
          </cell>
          <cell r="E67" t="str">
            <v>O/D</v>
          </cell>
          <cell r="F67">
            <v>19</v>
          </cell>
          <cell r="G67" t="str">
            <v>ENT.</v>
          </cell>
          <cell r="H67" t="str">
            <v>BUSINESS</v>
          </cell>
          <cell r="I67">
            <v>28138.35</v>
          </cell>
          <cell r="J67">
            <v>0</v>
          </cell>
          <cell r="K67">
            <v>0</v>
          </cell>
        </row>
        <row r="68">
          <cell r="A68" t="str">
            <v>JOHNSON &amp; JOHNSON JA. LTD.</v>
          </cell>
          <cell r="B68">
            <v>127</v>
          </cell>
          <cell r="C68" t="str">
            <v>01</v>
          </cell>
          <cell r="D68" t="str">
            <v>JA $</v>
          </cell>
          <cell r="E68" t="str">
            <v>O/D</v>
          </cell>
          <cell r="F68">
            <v>26.3</v>
          </cell>
          <cell r="G68" t="str">
            <v>DIST'N</v>
          </cell>
          <cell r="H68" t="str">
            <v>BUSINESS</v>
          </cell>
          <cell r="I68">
            <v>7838259.8499999996</v>
          </cell>
          <cell r="J68">
            <v>0</v>
          </cell>
          <cell r="K68">
            <v>0</v>
          </cell>
        </row>
        <row r="69">
          <cell r="A69" t="str">
            <v>NESTLE JAMAICA LIMITED</v>
          </cell>
          <cell r="B69">
            <v>127</v>
          </cell>
          <cell r="C69" t="str">
            <v>02</v>
          </cell>
          <cell r="D69" t="str">
            <v>JA $</v>
          </cell>
          <cell r="E69" t="str">
            <v>O/D</v>
          </cell>
          <cell r="F69">
            <v>19</v>
          </cell>
          <cell r="G69" t="str">
            <v>FOOD</v>
          </cell>
          <cell r="H69" t="str">
            <v>BUSINESS</v>
          </cell>
          <cell r="I69">
            <v>109.83</v>
          </cell>
          <cell r="J69">
            <v>0</v>
          </cell>
          <cell r="K69">
            <v>0</v>
          </cell>
        </row>
        <row r="70">
          <cell r="A70" t="str">
            <v>MYERS,FLETCHER AND GORDON</v>
          </cell>
          <cell r="B70">
            <v>127</v>
          </cell>
          <cell r="C70" t="str">
            <v>02</v>
          </cell>
          <cell r="D70" t="str">
            <v>JA $</v>
          </cell>
          <cell r="E70" t="str">
            <v>O/D</v>
          </cell>
          <cell r="F70">
            <v>26.3</v>
          </cell>
          <cell r="G70" t="str">
            <v>PROF.</v>
          </cell>
          <cell r="H70" t="str">
            <v>BUSINESS</v>
          </cell>
          <cell r="I70">
            <v>206.92</v>
          </cell>
          <cell r="J70">
            <v>0</v>
          </cell>
          <cell r="K70">
            <v>0</v>
          </cell>
        </row>
        <row r="71">
          <cell r="A71" t="str">
            <v>HARDWARE &amp; LUMBER LTD.</v>
          </cell>
          <cell r="B71">
            <v>127</v>
          </cell>
          <cell r="C71" t="str">
            <v>02</v>
          </cell>
          <cell r="D71" t="str">
            <v>JA $</v>
          </cell>
          <cell r="E71" t="str">
            <v>O/D</v>
          </cell>
          <cell r="F71">
            <v>19</v>
          </cell>
          <cell r="G71" t="str">
            <v>DIST'N</v>
          </cell>
          <cell r="H71" t="str">
            <v>BUSINESS</v>
          </cell>
          <cell r="I71">
            <v>1897930.06</v>
          </cell>
          <cell r="J71">
            <v>0</v>
          </cell>
          <cell r="K71">
            <v>0</v>
          </cell>
        </row>
        <row r="72">
          <cell r="A72" t="str">
            <v>CHECKER CHEMICALS LIMITED</v>
          </cell>
          <cell r="B72">
            <v>127</v>
          </cell>
          <cell r="C72" t="str">
            <v>06</v>
          </cell>
          <cell r="D72" t="str">
            <v>JA $</v>
          </cell>
          <cell r="E72" t="str">
            <v>O/D</v>
          </cell>
          <cell r="F72">
            <v>19</v>
          </cell>
          <cell r="G72" t="str">
            <v>MFG-CHEM</v>
          </cell>
          <cell r="H72" t="str">
            <v>BUSINESS</v>
          </cell>
          <cell r="I72">
            <v>855335.65</v>
          </cell>
          <cell r="J72">
            <v>0</v>
          </cell>
          <cell r="K72">
            <v>0</v>
          </cell>
        </row>
        <row r="73">
          <cell r="A73" t="str">
            <v>IMPLEMENTATION LIMITED</v>
          </cell>
          <cell r="B73">
            <v>127</v>
          </cell>
          <cell r="C73" t="str">
            <v>06</v>
          </cell>
          <cell r="D73" t="str">
            <v>JA $</v>
          </cell>
          <cell r="E73" t="str">
            <v>O/D</v>
          </cell>
          <cell r="F73">
            <v>12</v>
          </cell>
          <cell r="G73" t="str">
            <v>PROF.</v>
          </cell>
          <cell r="H73" t="str">
            <v>BUSINESS</v>
          </cell>
          <cell r="I73">
            <v>262901.19</v>
          </cell>
          <cell r="J73">
            <v>0</v>
          </cell>
          <cell r="K73">
            <v>0</v>
          </cell>
        </row>
        <row r="74">
          <cell r="A74" t="str">
            <v>JAMAICA UCC BLUE MTN. COFFEE CO.</v>
          </cell>
          <cell r="B74">
            <v>127</v>
          </cell>
          <cell r="C74" t="str">
            <v>06</v>
          </cell>
          <cell r="D74" t="str">
            <v>JA $</v>
          </cell>
          <cell r="E74" t="str">
            <v>O/D</v>
          </cell>
          <cell r="F74">
            <v>19</v>
          </cell>
          <cell r="G74" t="str">
            <v>FOOD</v>
          </cell>
          <cell r="H74" t="str">
            <v>BUSINESS</v>
          </cell>
          <cell r="I74">
            <v>326255.17</v>
          </cell>
          <cell r="J74">
            <v>0</v>
          </cell>
          <cell r="K74">
            <v>0</v>
          </cell>
        </row>
        <row r="75">
          <cell r="A75" t="str">
            <v>HARMAN SALES COMPANY LTD.</v>
          </cell>
          <cell r="B75">
            <v>127</v>
          </cell>
          <cell r="C75" t="str">
            <v>06</v>
          </cell>
          <cell r="D75" t="str">
            <v>JA $</v>
          </cell>
          <cell r="E75" t="str">
            <v>O/D</v>
          </cell>
          <cell r="F75">
            <v>19</v>
          </cell>
          <cell r="G75" t="str">
            <v>DIST'N</v>
          </cell>
          <cell r="H75" t="str">
            <v>BUSINESS</v>
          </cell>
          <cell r="I75">
            <v>320586.23999999999</v>
          </cell>
          <cell r="J75">
            <v>0</v>
          </cell>
          <cell r="K75">
            <v>0</v>
          </cell>
        </row>
        <row r="76">
          <cell r="A76" t="str">
            <v>CIVIL ENG. RESEARCH AND TESTING</v>
          </cell>
          <cell r="B76">
            <v>127</v>
          </cell>
          <cell r="C76" t="str">
            <v>06</v>
          </cell>
          <cell r="D76" t="str">
            <v>JA $</v>
          </cell>
          <cell r="E76" t="str">
            <v>O/D</v>
          </cell>
          <cell r="F76">
            <v>19</v>
          </cell>
          <cell r="G76" t="str">
            <v>PROF.</v>
          </cell>
          <cell r="H76" t="str">
            <v>BUSINESS</v>
          </cell>
          <cell r="I76">
            <v>355712.94</v>
          </cell>
          <cell r="J76">
            <v>0</v>
          </cell>
          <cell r="K76">
            <v>0</v>
          </cell>
        </row>
        <row r="77">
          <cell r="A77" t="str">
            <v>KEENADON LTD T-A L.G SERV CENTRE</v>
          </cell>
          <cell r="B77">
            <v>127</v>
          </cell>
          <cell r="C77" t="str">
            <v>06</v>
          </cell>
          <cell r="D77" t="str">
            <v>JA $</v>
          </cell>
          <cell r="E77" t="str">
            <v>O/D</v>
          </cell>
          <cell r="F77">
            <v>29</v>
          </cell>
          <cell r="G77" t="str">
            <v>GAS</v>
          </cell>
          <cell r="H77" t="str">
            <v>BUSINESS</v>
          </cell>
          <cell r="I77">
            <v>184586.41</v>
          </cell>
          <cell r="J77">
            <v>0</v>
          </cell>
          <cell r="K77">
            <v>0</v>
          </cell>
        </row>
        <row r="78">
          <cell r="A78" t="str">
            <v>VAP LIMITED</v>
          </cell>
          <cell r="B78">
            <v>127</v>
          </cell>
          <cell r="C78" t="str">
            <v>06</v>
          </cell>
          <cell r="D78" t="str">
            <v>JA $</v>
          </cell>
          <cell r="E78" t="str">
            <v>O/D</v>
          </cell>
          <cell r="F78">
            <v>32</v>
          </cell>
          <cell r="G78" t="str">
            <v>PROF.</v>
          </cell>
          <cell r="H78" t="str">
            <v>BUSINESS</v>
          </cell>
          <cell r="I78">
            <v>1187755.04</v>
          </cell>
          <cell r="J78">
            <v>0</v>
          </cell>
          <cell r="K78">
            <v>0</v>
          </cell>
        </row>
        <row r="79">
          <cell r="A79" t="str">
            <v>TIMO'S TRADING LIMITED</v>
          </cell>
          <cell r="B79">
            <v>127</v>
          </cell>
          <cell r="C79" t="str">
            <v>07</v>
          </cell>
          <cell r="D79" t="str">
            <v>JA $</v>
          </cell>
          <cell r="E79" t="str">
            <v>O/D</v>
          </cell>
          <cell r="F79">
            <v>12</v>
          </cell>
          <cell r="G79" t="str">
            <v>DIST'N</v>
          </cell>
          <cell r="H79" t="str">
            <v>BUSINESS</v>
          </cell>
          <cell r="I79">
            <v>340354.81</v>
          </cell>
          <cell r="J79">
            <v>0</v>
          </cell>
          <cell r="K79">
            <v>0</v>
          </cell>
        </row>
        <row r="80">
          <cell r="A80" t="str">
            <v>CARIBBEAN BRAKE PRODUCTS LTD</v>
          </cell>
          <cell r="B80">
            <v>128</v>
          </cell>
          <cell r="C80" t="str">
            <v>03</v>
          </cell>
          <cell r="D80" t="str">
            <v>USD</v>
          </cell>
          <cell r="E80" t="str">
            <v>L/C</v>
          </cell>
          <cell r="F80">
            <v>9.4600000000000009</v>
          </cell>
          <cell r="G80" t="str">
            <v>MFG-OTHER</v>
          </cell>
          <cell r="H80" t="str">
            <v>BUSINESS</v>
          </cell>
          <cell r="I80">
            <v>27593426.18</v>
          </cell>
          <cell r="J80">
            <v>484180.14002456568</v>
          </cell>
          <cell r="K80">
            <v>27593426.18</v>
          </cell>
        </row>
        <row r="81">
          <cell r="A81" t="str">
            <v>RESTAURANTS OF JAMAICA</v>
          </cell>
          <cell r="B81">
            <v>150</v>
          </cell>
          <cell r="C81" t="str">
            <v>00</v>
          </cell>
          <cell r="D81" t="str">
            <v>JA $</v>
          </cell>
          <cell r="E81" t="str">
            <v>LEASE</v>
          </cell>
          <cell r="F81">
            <v>20.88</v>
          </cell>
          <cell r="G81" t="str">
            <v>FOOD</v>
          </cell>
          <cell r="H81" t="str">
            <v>BUSINESS</v>
          </cell>
          <cell r="I81">
            <v>1492390.88</v>
          </cell>
          <cell r="J81">
            <v>0</v>
          </cell>
          <cell r="K81">
            <v>0</v>
          </cell>
        </row>
        <row r="82">
          <cell r="A82" t="str">
            <v>INTL INGREDIENTS LTD.</v>
          </cell>
          <cell r="B82">
            <v>150</v>
          </cell>
          <cell r="C82" t="str">
            <v>00</v>
          </cell>
          <cell r="D82" t="str">
            <v>JA $</v>
          </cell>
          <cell r="E82" t="str">
            <v>LEASE</v>
          </cell>
          <cell r="F82">
            <v>24</v>
          </cell>
          <cell r="G82" t="str">
            <v>FOOD</v>
          </cell>
          <cell r="H82" t="str">
            <v>BUSINESS</v>
          </cell>
          <cell r="I82">
            <v>2727554.34</v>
          </cell>
          <cell r="J82">
            <v>0</v>
          </cell>
          <cell r="K82">
            <v>0</v>
          </cell>
        </row>
        <row r="83">
          <cell r="A83" t="str">
            <v>WIHCON</v>
          </cell>
          <cell r="B83">
            <v>150</v>
          </cell>
          <cell r="C83" t="str">
            <v>00</v>
          </cell>
          <cell r="D83" t="str">
            <v>JA $</v>
          </cell>
          <cell r="E83" t="str">
            <v>LEASE</v>
          </cell>
          <cell r="F83">
            <v>26</v>
          </cell>
          <cell r="G83" t="str">
            <v>construction</v>
          </cell>
          <cell r="H83" t="str">
            <v>BUSINESS</v>
          </cell>
          <cell r="I83">
            <v>53911356.219999999</v>
          </cell>
          <cell r="J83">
            <v>0</v>
          </cell>
          <cell r="K83">
            <v>0</v>
          </cell>
        </row>
        <row r="84">
          <cell r="A84" t="str">
            <v>INNOVATIVE RESORTS LTD.</v>
          </cell>
          <cell r="B84">
            <v>150</v>
          </cell>
          <cell r="C84" t="str">
            <v>00</v>
          </cell>
          <cell r="D84" t="str">
            <v>USD</v>
          </cell>
          <cell r="E84" t="str">
            <v>LEASE</v>
          </cell>
          <cell r="F84">
            <v>12</v>
          </cell>
          <cell r="G84" t="str">
            <v>TOURISM</v>
          </cell>
          <cell r="H84" t="str">
            <v>BUSINESS</v>
          </cell>
          <cell r="I84">
            <v>5017440.0599999996</v>
          </cell>
          <cell r="J84">
            <v>88040.709949113865</v>
          </cell>
          <cell r="K84">
            <v>5017440.0599999996</v>
          </cell>
        </row>
        <row r="85">
          <cell r="A85" t="str">
            <v>VILLAGE RESORTS LIMITED</v>
          </cell>
          <cell r="B85">
            <v>150</v>
          </cell>
          <cell r="C85" t="str">
            <v>00</v>
          </cell>
          <cell r="D85" t="str">
            <v>USD</v>
          </cell>
          <cell r="E85" t="str">
            <v>LEASE</v>
          </cell>
          <cell r="F85">
            <v>12</v>
          </cell>
          <cell r="G85" t="str">
            <v>TOURISM</v>
          </cell>
          <cell r="H85" t="str">
            <v>BUSINESS</v>
          </cell>
          <cell r="I85">
            <v>7699712.0300000003</v>
          </cell>
          <cell r="J85">
            <v>135106.37006492366</v>
          </cell>
          <cell r="K85">
            <v>7699712.0299999993</v>
          </cell>
        </row>
        <row r="86">
          <cell r="A86" t="str">
            <v>INTERNATIONAL HOTELS</v>
          </cell>
          <cell r="B86">
            <v>150</v>
          </cell>
          <cell r="C86" t="str">
            <v>00</v>
          </cell>
          <cell r="D86" t="str">
            <v>USD</v>
          </cell>
          <cell r="E86" t="str">
            <v>LEASE</v>
          </cell>
          <cell r="F86">
            <v>12.5</v>
          </cell>
          <cell r="G86" t="str">
            <v>TOURISM</v>
          </cell>
          <cell r="H86" t="str">
            <v>BUSINESS</v>
          </cell>
          <cell r="I86">
            <v>41956650.07</v>
          </cell>
          <cell r="J86">
            <v>736210.73995437799</v>
          </cell>
          <cell r="K86">
            <v>41956650.07</v>
          </cell>
        </row>
        <row r="87">
          <cell r="A87" t="str">
            <v>GREAT RESORTS</v>
          </cell>
          <cell r="B87">
            <v>150</v>
          </cell>
          <cell r="C87" t="str">
            <v>00</v>
          </cell>
          <cell r="D87" t="str">
            <v>USD</v>
          </cell>
          <cell r="E87" t="str">
            <v>LEASE</v>
          </cell>
          <cell r="F87">
            <v>9.4600000000000009</v>
          </cell>
          <cell r="G87" t="str">
            <v>TOURISM</v>
          </cell>
          <cell r="H87" t="str">
            <v>BUSINESS</v>
          </cell>
          <cell r="I87">
            <v>1423091.59</v>
          </cell>
          <cell r="J87">
            <v>24970.899982453062</v>
          </cell>
          <cell r="K87">
            <v>1423091.59</v>
          </cell>
        </row>
        <row r="88">
          <cell r="A88" t="str">
            <v>BRL LIMITED</v>
          </cell>
          <cell r="B88">
            <v>150</v>
          </cell>
          <cell r="C88" t="str">
            <v>00</v>
          </cell>
          <cell r="D88" t="str">
            <v>USD</v>
          </cell>
          <cell r="E88" t="str">
            <v>LEASE</v>
          </cell>
          <cell r="F88">
            <v>12</v>
          </cell>
          <cell r="G88" t="str">
            <v>TOURISM</v>
          </cell>
          <cell r="H88" t="str">
            <v>BUSINESS</v>
          </cell>
          <cell r="I88">
            <v>1423091.59</v>
          </cell>
          <cell r="J88">
            <v>24970.899982453062</v>
          </cell>
          <cell r="K88">
            <v>1423091.59</v>
          </cell>
        </row>
        <row r="89">
          <cell r="A89" t="str">
            <v>CONTINENTAL BAKING CO.</v>
          </cell>
          <cell r="B89">
            <v>150</v>
          </cell>
          <cell r="C89" t="str">
            <v>00</v>
          </cell>
          <cell r="D89" t="str">
            <v>USD</v>
          </cell>
          <cell r="E89" t="str">
            <v>LEASE</v>
          </cell>
          <cell r="F89">
            <v>15</v>
          </cell>
          <cell r="G89" t="str">
            <v>FOOD</v>
          </cell>
          <cell r="H89" t="str">
            <v>BUSINESS</v>
          </cell>
          <cell r="I89">
            <v>6266525.209999999</v>
          </cell>
          <cell r="J89">
            <v>109958.32970696612</v>
          </cell>
          <cell r="K89">
            <v>6266525.209999999</v>
          </cell>
        </row>
        <row r="90">
          <cell r="A90" t="str">
            <v>CONTINENTAL BAKING CO.</v>
          </cell>
          <cell r="B90">
            <v>150</v>
          </cell>
          <cell r="C90" t="str">
            <v>00</v>
          </cell>
          <cell r="D90" t="str">
            <v>USD</v>
          </cell>
          <cell r="E90" t="str">
            <v>LEASE</v>
          </cell>
          <cell r="F90">
            <v>15</v>
          </cell>
          <cell r="G90" t="str">
            <v>FOOD</v>
          </cell>
          <cell r="H90" t="str">
            <v>BUSINESS</v>
          </cell>
          <cell r="I90">
            <v>59382930.310000002</v>
          </cell>
          <cell r="J90">
            <v>1041988.5999298122</v>
          </cell>
          <cell r="K90">
            <v>59382930.310000002</v>
          </cell>
        </row>
        <row r="91">
          <cell r="A91" t="str">
            <v>INTL INGREDIENTS LTD.</v>
          </cell>
          <cell r="B91">
            <v>150</v>
          </cell>
          <cell r="C91" t="str">
            <v>01</v>
          </cell>
          <cell r="D91" t="str">
            <v>JA $</v>
          </cell>
          <cell r="E91" t="str">
            <v>LEASE</v>
          </cell>
          <cell r="F91">
            <v>24</v>
          </cell>
          <cell r="G91" t="str">
            <v>FOOD</v>
          </cell>
          <cell r="H91" t="str">
            <v>BUSINESS</v>
          </cell>
          <cell r="I91">
            <v>299391.84999999998</v>
          </cell>
          <cell r="J91">
            <v>0</v>
          </cell>
          <cell r="K91">
            <v>0</v>
          </cell>
        </row>
        <row r="92">
          <cell r="A92" t="str">
            <v>WIHCON</v>
          </cell>
          <cell r="B92">
            <v>150</v>
          </cell>
          <cell r="C92" t="str">
            <v>01</v>
          </cell>
          <cell r="D92" t="str">
            <v>JA $</v>
          </cell>
          <cell r="E92" t="str">
            <v>LEASE</v>
          </cell>
          <cell r="F92">
            <v>26</v>
          </cell>
          <cell r="G92" t="str">
            <v>construction</v>
          </cell>
          <cell r="H92" t="str">
            <v>BUSINESS</v>
          </cell>
          <cell r="I92">
            <v>2144228.25</v>
          </cell>
          <cell r="J92">
            <v>0</v>
          </cell>
          <cell r="K92">
            <v>0</v>
          </cell>
        </row>
        <row r="93">
          <cell r="A93" t="str">
            <v>INNOVATIVE RESORTS LTD.</v>
          </cell>
          <cell r="B93">
            <v>150</v>
          </cell>
          <cell r="C93" t="str">
            <v>01</v>
          </cell>
          <cell r="D93" t="str">
            <v>USD</v>
          </cell>
          <cell r="E93" t="str">
            <v>LEASE</v>
          </cell>
          <cell r="F93">
            <v>12</v>
          </cell>
          <cell r="G93" t="str">
            <v>TOURISM</v>
          </cell>
          <cell r="H93" t="str">
            <v>BUSINESS</v>
          </cell>
          <cell r="I93">
            <v>16.53</v>
          </cell>
          <cell r="J93">
            <v>0.290050886120372</v>
          </cell>
          <cell r="K93">
            <v>16.53</v>
          </cell>
        </row>
        <row r="94">
          <cell r="A94" t="str">
            <v>VILLAGE RESORTS LIMITED</v>
          </cell>
          <cell r="B94">
            <v>150</v>
          </cell>
          <cell r="C94" t="str">
            <v>01</v>
          </cell>
          <cell r="D94" t="str">
            <v>USD</v>
          </cell>
          <cell r="E94" t="str">
            <v>LEASE</v>
          </cell>
          <cell r="F94">
            <v>12</v>
          </cell>
          <cell r="G94" t="str">
            <v>TOURISM</v>
          </cell>
          <cell r="H94" t="str">
            <v>BUSINESS</v>
          </cell>
          <cell r="I94">
            <v>0.56999999999999995</v>
          </cell>
          <cell r="J94">
            <v>1.0001754693805929E-2</v>
          </cell>
          <cell r="K94">
            <v>0.56999999999999995</v>
          </cell>
        </row>
        <row r="95">
          <cell r="A95" t="str">
            <v>INTERNATIONAL HOTELS</v>
          </cell>
          <cell r="B95">
            <v>150</v>
          </cell>
          <cell r="C95" t="str">
            <v>01</v>
          </cell>
          <cell r="D95" t="str">
            <v>USD</v>
          </cell>
          <cell r="E95" t="str">
            <v>LEASE</v>
          </cell>
          <cell r="F95">
            <v>12.5</v>
          </cell>
          <cell r="G95" t="str">
            <v>TOURISM</v>
          </cell>
          <cell r="H95" t="str">
            <v>BUSINESS</v>
          </cell>
          <cell r="I95">
            <v>2626928.4</v>
          </cell>
          <cell r="J95">
            <v>46094.549921038779</v>
          </cell>
          <cell r="K95">
            <v>2626928.4</v>
          </cell>
        </row>
        <row r="96">
          <cell r="A96" t="str">
            <v>CONTINENTAL BAKING CO.</v>
          </cell>
          <cell r="B96">
            <v>150</v>
          </cell>
          <cell r="C96" t="str">
            <v>01</v>
          </cell>
          <cell r="D96" t="str">
            <v>USD</v>
          </cell>
          <cell r="E96" t="str">
            <v>LEASE</v>
          </cell>
          <cell r="F96">
            <v>15</v>
          </cell>
          <cell r="G96" t="str">
            <v>FOOD</v>
          </cell>
          <cell r="H96" t="str">
            <v>BUSINESS</v>
          </cell>
          <cell r="I96">
            <v>2801257.97</v>
          </cell>
          <cell r="J96">
            <v>49153.50008773469</v>
          </cell>
          <cell r="K96">
            <v>2801257.97</v>
          </cell>
        </row>
        <row r="97">
          <cell r="A97" t="str">
            <v>CAYMANAS DEVELOPMENT</v>
          </cell>
          <cell r="B97">
            <v>150</v>
          </cell>
          <cell r="C97" t="str">
            <v>02</v>
          </cell>
          <cell r="D97" t="str">
            <v>USD</v>
          </cell>
          <cell r="E97" t="str">
            <v>LEASE</v>
          </cell>
          <cell r="F97">
            <v>12.5</v>
          </cell>
          <cell r="G97" t="str">
            <v>PROF.</v>
          </cell>
          <cell r="H97" t="str">
            <v>BUSINESS</v>
          </cell>
          <cell r="I97">
            <v>5968957.0700000003</v>
          </cell>
          <cell r="J97">
            <v>104736.91998596245</v>
          </cell>
          <cell r="K97">
            <v>5968957.0700000003</v>
          </cell>
        </row>
        <row r="98">
          <cell r="A98" t="str">
            <v>WHYTE MICHAEL</v>
          </cell>
          <cell r="B98">
            <v>200</v>
          </cell>
          <cell r="C98" t="str">
            <v>01</v>
          </cell>
          <cell r="D98" t="str">
            <v>JA $</v>
          </cell>
          <cell r="E98" t="str">
            <v>O/D</v>
          </cell>
          <cell r="F98">
            <v>0</v>
          </cell>
          <cell r="G98" t="str">
            <v>INDIV.</v>
          </cell>
          <cell r="H98" t="str">
            <v>INDIV.</v>
          </cell>
          <cell r="I98">
            <v>4668.05</v>
          </cell>
          <cell r="J98">
            <v>0</v>
          </cell>
          <cell r="K98">
            <v>0</v>
          </cell>
        </row>
        <row r="99">
          <cell r="A99" t="str">
            <v>TOMLINSON-WARSKOW JUDITH</v>
          </cell>
          <cell r="B99">
            <v>200</v>
          </cell>
          <cell r="C99" t="str">
            <v>01</v>
          </cell>
          <cell r="D99" t="str">
            <v>JA $</v>
          </cell>
          <cell r="E99" t="str">
            <v>O/D</v>
          </cell>
          <cell r="F99">
            <v>0</v>
          </cell>
          <cell r="G99" t="str">
            <v>INDIV.</v>
          </cell>
          <cell r="H99" t="str">
            <v>INDIV.</v>
          </cell>
          <cell r="I99">
            <v>2604.92</v>
          </cell>
          <cell r="J99">
            <v>0</v>
          </cell>
          <cell r="K99">
            <v>0</v>
          </cell>
        </row>
        <row r="100">
          <cell r="A100" t="str">
            <v>MAYNE ROHAN AND OR HOPE</v>
          </cell>
          <cell r="B100">
            <v>200</v>
          </cell>
          <cell r="C100" t="str">
            <v>01</v>
          </cell>
          <cell r="D100" t="str">
            <v>JA $</v>
          </cell>
          <cell r="E100" t="str">
            <v>O/D</v>
          </cell>
          <cell r="F100">
            <v>0</v>
          </cell>
          <cell r="G100" t="str">
            <v>INDIV.</v>
          </cell>
          <cell r="H100" t="str">
            <v>INDIV.</v>
          </cell>
          <cell r="I100">
            <v>4314.43</v>
          </cell>
          <cell r="J100">
            <v>0</v>
          </cell>
          <cell r="K100">
            <v>0</v>
          </cell>
        </row>
        <row r="101">
          <cell r="A101" t="str">
            <v>SIMPSON PAMELA AND OR LOCKSLEY</v>
          </cell>
          <cell r="B101">
            <v>200</v>
          </cell>
          <cell r="C101" t="str">
            <v>01</v>
          </cell>
          <cell r="D101" t="str">
            <v>JA $</v>
          </cell>
          <cell r="E101" t="str">
            <v>O/D</v>
          </cell>
          <cell r="F101">
            <v>0</v>
          </cell>
          <cell r="G101" t="str">
            <v>INDIV.</v>
          </cell>
          <cell r="H101" t="str">
            <v>INDIV.</v>
          </cell>
          <cell r="I101">
            <v>1698.11</v>
          </cell>
          <cell r="J101">
            <v>0</v>
          </cell>
          <cell r="K101">
            <v>0</v>
          </cell>
        </row>
        <row r="102">
          <cell r="A102" t="str">
            <v>WRIGHT MATTHEW</v>
          </cell>
          <cell r="B102">
            <v>200</v>
          </cell>
          <cell r="C102" t="str">
            <v>01</v>
          </cell>
          <cell r="D102" t="str">
            <v>JA $</v>
          </cell>
          <cell r="E102" t="str">
            <v>O/D</v>
          </cell>
          <cell r="F102">
            <v>0</v>
          </cell>
          <cell r="G102" t="str">
            <v>INDIV.</v>
          </cell>
          <cell r="H102" t="str">
            <v>INDIV.</v>
          </cell>
          <cell r="I102">
            <v>1700.12</v>
          </cell>
          <cell r="J102">
            <v>0</v>
          </cell>
          <cell r="K102">
            <v>0</v>
          </cell>
        </row>
        <row r="103">
          <cell r="A103" t="str">
            <v>CAMPBELL DIONNE</v>
          </cell>
          <cell r="B103">
            <v>200</v>
          </cell>
          <cell r="C103" t="str">
            <v>01</v>
          </cell>
          <cell r="D103" t="str">
            <v>JA $</v>
          </cell>
          <cell r="E103" t="str">
            <v>O/D</v>
          </cell>
          <cell r="F103">
            <v>0</v>
          </cell>
          <cell r="G103" t="str">
            <v>INDIV.</v>
          </cell>
          <cell r="H103" t="str">
            <v>INDIV.</v>
          </cell>
          <cell r="I103">
            <v>2464.9899999999998</v>
          </cell>
          <cell r="J103">
            <v>0</v>
          </cell>
          <cell r="K103">
            <v>0</v>
          </cell>
        </row>
        <row r="104">
          <cell r="A104" t="str">
            <v>PARRIS SANDRA AND OR DONALD</v>
          </cell>
          <cell r="B104">
            <v>200</v>
          </cell>
          <cell r="C104" t="str">
            <v>01</v>
          </cell>
          <cell r="D104" t="str">
            <v>JA $</v>
          </cell>
          <cell r="E104" t="str">
            <v>O/D</v>
          </cell>
          <cell r="F104">
            <v>0</v>
          </cell>
          <cell r="G104" t="str">
            <v>INDIV.</v>
          </cell>
          <cell r="H104" t="str">
            <v>INDIV.</v>
          </cell>
          <cell r="I104">
            <v>1778.4</v>
          </cell>
          <cell r="J104">
            <v>0</v>
          </cell>
          <cell r="K104">
            <v>0</v>
          </cell>
        </row>
        <row r="105">
          <cell r="A105" t="str">
            <v>CROOKS MILLICENT</v>
          </cell>
          <cell r="B105">
            <v>200</v>
          </cell>
          <cell r="C105" t="str">
            <v>01</v>
          </cell>
          <cell r="D105" t="str">
            <v>JA $</v>
          </cell>
          <cell r="E105" t="str">
            <v>O/D</v>
          </cell>
          <cell r="F105">
            <v>0</v>
          </cell>
          <cell r="G105" t="str">
            <v>INDIV.</v>
          </cell>
          <cell r="H105" t="str">
            <v>INDIV.</v>
          </cell>
          <cell r="I105">
            <v>40735.17</v>
          </cell>
          <cell r="J105">
            <v>0</v>
          </cell>
          <cell r="K105">
            <v>0</v>
          </cell>
        </row>
        <row r="106">
          <cell r="A106" t="str">
            <v>BINGHAM KELLI-ANN</v>
          </cell>
          <cell r="B106">
            <v>200</v>
          </cell>
          <cell r="C106" t="str">
            <v>01</v>
          </cell>
          <cell r="D106" t="str">
            <v>JA $</v>
          </cell>
          <cell r="E106" t="str">
            <v>O/D</v>
          </cell>
          <cell r="F106">
            <v>0</v>
          </cell>
          <cell r="G106" t="str">
            <v>INDIV.</v>
          </cell>
          <cell r="H106" t="str">
            <v>INDIV.</v>
          </cell>
          <cell r="I106">
            <v>4198.6400000000003</v>
          </cell>
          <cell r="J106">
            <v>0</v>
          </cell>
          <cell r="K106">
            <v>0</v>
          </cell>
        </row>
        <row r="107">
          <cell r="A107" t="str">
            <v>BRAHAM TRACY</v>
          </cell>
          <cell r="B107">
            <v>200</v>
          </cell>
          <cell r="C107" t="str">
            <v>01</v>
          </cell>
          <cell r="D107" t="str">
            <v>JA $</v>
          </cell>
          <cell r="E107" t="str">
            <v>O/D</v>
          </cell>
          <cell r="F107">
            <v>0</v>
          </cell>
          <cell r="G107" t="str">
            <v>INDIV.</v>
          </cell>
          <cell r="H107" t="str">
            <v>INDIV.</v>
          </cell>
          <cell r="I107">
            <v>6583.1</v>
          </cell>
          <cell r="J107">
            <v>0</v>
          </cell>
          <cell r="K107">
            <v>0</v>
          </cell>
        </row>
        <row r="108">
          <cell r="A108" t="str">
            <v>GAYLE ANN-MARIE</v>
          </cell>
          <cell r="B108">
            <v>200</v>
          </cell>
          <cell r="C108" t="str">
            <v>01</v>
          </cell>
          <cell r="D108" t="str">
            <v>JA $</v>
          </cell>
          <cell r="E108" t="str">
            <v>O/D</v>
          </cell>
          <cell r="F108">
            <v>0</v>
          </cell>
          <cell r="G108" t="str">
            <v>INDIV.</v>
          </cell>
          <cell r="H108" t="str">
            <v>INDIV.</v>
          </cell>
          <cell r="I108">
            <v>4936.97</v>
          </cell>
          <cell r="J108">
            <v>0</v>
          </cell>
          <cell r="K108">
            <v>0</v>
          </cell>
        </row>
        <row r="109">
          <cell r="A109" t="str">
            <v>RICHARDS MARSHA</v>
          </cell>
          <cell r="B109">
            <v>200</v>
          </cell>
          <cell r="C109" t="str">
            <v>01</v>
          </cell>
          <cell r="D109" t="str">
            <v>JA $</v>
          </cell>
          <cell r="E109" t="str">
            <v>O/D</v>
          </cell>
          <cell r="F109">
            <v>0</v>
          </cell>
          <cell r="G109" t="str">
            <v>INDIV.</v>
          </cell>
          <cell r="H109" t="str">
            <v>INDIV.</v>
          </cell>
          <cell r="I109">
            <v>3424.59</v>
          </cell>
          <cell r="J109">
            <v>0</v>
          </cell>
          <cell r="K109">
            <v>0</v>
          </cell>
        </row>
        <row r="110">
          <cell r="A110" t="str">
            <v>WILKINSON TAMARA</v>
          </cell>
          <cell r="B110">
            <v>200</v>
          </cell>
          <cell r="C110" t="str">
            <v>01</v>
          </cell>
          <cell r="D110" t="str">
            <v>JA $</v>
          </cell>
          <cell r="E110" t="str">
            <v>O/D</v>
          </cell>
          <cell r="F110">
            <v>0</v>
          </cell>
          <cell r="G110" t="str">
            <v>INDIV.</v>
          </cell>
          <cell r="H110" t="str">
            <v>INDIV.</v>
          </cell>
          <cell r="I110">
            <v>4181.25</v>
          </cell>
          <cell r="J110">
            <v>0</v>
          </cell>
          <cell r="K110">
            <v>0</v>
          </cell>
        </row>
        <row r="111">
          <cell r="A111" t="str">
            <v>SHELL COMPANY W.I. LTD.</v>
          </cell>
          <cell r="B111">
            <v>200</v>
          </cell>
          <cell r="C111" t="str">
            <v>02</v>
          </cell>
          <cell r="D111" t="str">
            <v>JA $</v>
          </cell>
          <cell r="E111" t="str">
            <v>O/D</v>
          </cell>
          <cell r="F111">
            <v>13.7</v>
          </cell>
          <cell r="G111" t="str">
            <v>GAS</v>
          </cell>
          <cell r="H111" t="str">
            <v>BUSINESS</v>
          </cell>
          <cell r="I111">
            <v>120</v>
          </cell>
          <cell r="J111">
            <v>0</v>
          </cell>
          <cell r="K111">
            <v>0</v>
          </cell>
        </row>
        <row r="112">
          <cell r="A112" t="str">
            <v>SHELL COMPANY W.I. LTD.</v>
          </cell>
          <cell r="B112">
            <v>200</v>
          </cell>
          <cell r="C112" t="str">
            <v>02</v>
          </cell>
          <cell r="D112" t="str">
            <v>JA $</v>
          </cell>
          <cell r="E112" t="str">
            <v>O/D</v>
          </cell>
          <cell r="F112">
            <v>13.7</v>
          </cell>
          <cell r="G112" t="str">
            <v>GAS</v>
          </cell>
          <cell r="H112" t="str">
            <v>BUSINESS</v>
          </cell>
          <cell r="I112">
            <v>120</v>
          </cell>
          <cell r="J112">
            <v>0</v>
          </cell>
          <cell r="K112">
            <v>0</v>
          </cell>
        </row>
        <row r="113">
          <cell r="A113" t="str">
            <v>SHELL COMPANY W.I. LTD.</v>
          </cell>
          <cell r="B113">
            <v>200</v>
          </cell>
          <cell r="C113" t="str">
            <v>02</v>
          </cell>
          <cell r="D113" t="str">
            <v>JA $</v>
          </cell>
          <cell r="E113" t="str">
            <v>O/D</v>
          </cell>
          <cell r="F113">
            <v>13.7</v>
          </cell>
          <cell r="G113" t="str">
            <v>GAS</v>
          </cell>
          <cell r="H113" t="str">
            <v>BUSINESS</v>
          </cell>
          <cell r="I113">
            <v>120</v>
          </cell>
          <cell r="J113">
            <v>0</v>
          </cell>
          <cell r="K113">
            <v>0</v>
          </cell>
        </row>
        <row r="114">
          <cell r="A114" t="str">
            <v>SHELL COMPANY W.I. LTD.</v>
          </cell>
          <cell r="B114">
            <v>200</v>
          </cell>
          <cell r="C114" t="str">
            <v>02</v>
          </cell>
          <cell r="D114" t="str">
            <v>JA $</v>
          </cell>
          <cell r="E114" t="str">
            <v>O/D</v>
          </cell>
          <cell r="F114">
            <v>13.7</v>
          </cell>
          <cell r="G114" t="str">
            <v>GAS</v>
          </cell>
          <cell r="H114" t="str">
            <v>BUSINESS</v>
          </cell>
          <cell r="I114">
            <v>120</v>
          </cell>
          <cell r="J114">
            <v>0</v>
          </cell>
          <cell r="K114">
            <v>0</v>
          </cell>
        </row>
        <row r="115">
          <cell r="A115" t="str">
            <v>ESSO STANDARD OIL S.A. LTD.</v>
          </cell>
          <cell r="B115">
            <v>200</v>
          </cell>
          <cell r="C115" t="str">
            <v>02</v>
          </cell>
          <cell r="D115" t="str">
            <v>JA $</v>
          </cell>
          <cell r="E115" t="str">
            <v>O/D</v>
          </cell>
          <cell r="F115">
            <v>19</v>
          </cell>
          <cell r="G115" t="str">
            <v>GAS</v>
          </cell>
          <cell r="H115" t="str">
            <v>BUSINESS</v>
          </cell>
          <cell r="I115">
            <v>5125532.2</v>
          </cell>
          <cell r="J115">
            <v>0</v>
          </cell>
          <cell r="K115">
            <v>0</v>
          </cell>
        </row>
        <row r="116">
          <cell r="A116" t="str">
            <v>NOVA SOUTHEASTERN UNIVERSITY</v>
          </cell>
          <cell r="B116">
            <v>200</v>
          </cell>
          <cell r="C116" t="str">
            <v>02</v>
          </cell>
          <cell r="D116" t="str">
            <v>JA $</v>
          </cell>
          <cell r="E116" t="str">
            <v>O/D</v>
          </cell>
          <cell r="F116">
            <v>31.5</v>
          </cell>
          <cell r="G116" t="str">
            <v>PROF.</v>
          </cell>
          <cell r="H116" t="str">
            <v>BUSINESS</v>
          </cell>
          <cell r="I116">
            <v>125</v>
          </cell>
          <cell r="J116">
            <v>0</v>
          </cell>
          <cell r="K116">
            <v>0</v>
          </cell>
        </row>
        <row r="117">
          <cell r="A117" t="str">
            <v>MARLEY DAVID OR BOGLE LORRAINE</v>
          </cell>
          <cell r="B117">
            <v>200</v>
          </cell>
          <cell r="C117" t="str">
            <v>05</v>
          </cell>
          <cell r="D117" t="str">
            <v>JA $</v>
          </cell>
          <cell r="E117" t="str">
            <v>O/D</v>
          </cell>
          <cell r="F117">
            <v>31.5</v>
          </cell>
          <cell r="G117" t="str">
            <v>INDIV.</v>
          </cell>
          <cell r="H117" t="str">
            <v>INDIV.</v>
          </cell>
          <cell r="I117">
            <v>121.96</v>
          </cell>
          <cell r="J117">
            <v>0</v>
          </cell>
          <cell r="K117">
            <v>0</v>
          </cell>
        </row>
        <row r="118">
          <cell r="A118" t="str">
            <v>LAM PUI CHONG</v>
          </cell>
          <cell r="B118">
            <v>200</v>
          </cell>
          <cell r="C118" t="str">
            <v>05</v>
          </cell>
          <cell r="D118" t="str">
            <v>JA $</v>
          </cell>
          <cell r="E118" t="str">
            <v>O/D</v>
          </cell>
          <cell r="F118">
            <v>31.5</v>
          </cell>
          <cell r="G118" t="str">
            <v>INDIV.</v>
          </cell>
          <cell r="H118" t="str">
            <v>INDIV.</v>
          </cell>
          <cell r="I118">
            <v>120.55</v>
          </cell>
          <cell r="J118">
            <v>0</v>
          </cell>
          <cell r="K118">
            <v>0</v>
          </cell>
        </row>
        <row r="119">
          <cell r="A119" t="str">
            <v>MASSA ALISON K.</v>
          </cell>
          <cell r="B119">
            <v>200</v>
          </cell>
          <cell r="C119" t="str">
            <v>05</v>
          </cell>
          <cell r="D119" t="str">
            <v>JA $</v>
          </cell>
          <cell r="E119" t="str">
            <v>O/D</v>
          </cell>
          <cell r="F119">
            <v>31.5</v>
          </cell>
          <cell r="G119" t="str">
            <v>INDIV.</v>
          </cell>
          <cell r="H119" t="str">
            <v>INDIV.</v>
          </cell>
          <cell r="I119">
            <v>399.45</v>
          </cell>
          <cell r="J119">
            <v>0</v>
          </cell>
          <cell r="K119">
            <v>0</v>
          </cell>
        </row>
        <row r="120">
          <cell r="A120" t="str">
            <v>WEDDERBURN AREBOFE OR SAMUEL</v>
          </cell>
          <cell r="B120">
            <v>200</v>
          </cell>
          <cell r="C120" t="str">
            <v>05</v>
          </cell>
          <cell r="D120" t="str">
            <v>JA $</v>
          </cell>
          <cell r="E120" t="str">
            <v>O/D</v>
          </cell>
          <cell r="F120">
            <v>31.5</v>
          </cell>
          <cell r="G120" t="str">
            <v>INDIV.</v>
          </cell>
          <cell r="H120" t="str">
            <v>INDIV.</v>
          </cell>
          <cell r="I120">
            <v>24.28</v>
          </cell>
          <cell r="J120">
            <v>0</v>
          </cell>
          <cell r="K120">
            <v>0</v>
          </cell>
        </row>
        <row r="121">
          <cell r="A121" t="str">
            <v>PUSEY RACQUEL</v>
          </cell>
          <cell r="B121">
            <v>200</v>
          </cell>
          <cell r="C121" t="str">
            <v>05</v>
          </cell>
          <cell r="D121" t="str">
            <v>JA $</v>
          </cell>
          <cell r="E121" t="str">
            <v>O/D</v>
          </cell>
          <cell r="F121">
            <v>31.5</v>
          </cell>
          <cell r="G121" t="str">
            <v>INDIV.</v>
          </cell>
          <cell r="H121" t="str">
            <v>INDIV.</v>
          </cell>
          <cell r="I121">
            <v>20.81</v>
          </cell>
          <cell r="J121">
            <v>0</v>
          </cell>
          <cell r="K121">
            <v>0</v>
          </cell>
        </row>
        <row r="122">
          <cell r="A122" t="str">
            <v>SMITH JAMES AND OR SONIA</v>
          </cell>
          <cell r="B122">
            <v>200</v>
          </cell>
          <cell r="C122" t="str">
            <v>05</v>
          </cell>
          <cell r="D122" t="str">
            <v>JA $</v>
          </cell>
          <cell r="E122" t="str">
            <v>O/D</v>
          </cell>
          <cell r="F122">
            <v>31.5</v>
          </cell>
          <cell r="G122" t="str">
            <v>INDIV.</v>
          </cell>
          <cell r="H122" t="str">
            <v>INDIV.</v>
          </cell>
          <cell r="I122">
            <v>51.44</v>
          </cell>
          <cell r="J122">
            <v>0</v>
          </cell>
          <cell r="K122">
            <v>0</v>
          </cell>
        </row>
        <row r="123">
          <cell r="A123" t="str">
            <v>REID-PITT L. AND OR PITT KEITH</v>
          </cell>
          <cell r="B123">
            <v>200</v>
          </cell>
          <cell r="C123" t="str">
            <v>05</v>
          </cell>
          <cell r="D123" t="str">
            <v>JA $</v>
          </cell>
          <cell r="E123" t="str">
            <v>O/D</v>
          </cell>
          <cell r="F123">
            <v>31.5</v>
          </cell>
          <cell r="G123" t="str">
            <v>INDIV.</v>
          </cell>
          <cell r="H123" t="str">
            <v>INDIV.</v>
          </cell>
          <cell r="I123">
            <v>45829.69</v>
          </cell>
          <cell r="J123">
            <v>0</v>
          </cell>
          <cell r="K123">
            <v>0</v>
          </cell>
        </row>
        <row r="124">
          <cell r="A124" t="str">
            <v>BROWN OWEN</v>
          </cell>
          <cell r="B124">
            <v>200</v>
          </cell>
          <cell r="C124" t="str">
            <v>05</v>
          </cell>
          <cell r="D124" t="str">
            <v>JA $</v>
          </cell>
          <cell r="E124" t="str">
            <v>O/D</v>
          </cell>
          <cell r="F124">
            <v>31.5</v>
          </cell>
          <cell r="G124" t="str">
            <v>INDIV.</v>
          </cell>
          <cell r="H124" t="str">
            <v>INDIV.</v>
          </cell>
          <cell r="I124">
            <v>14917.11</v>
          </cell>
          <cell r="J124">
            <v>0</v>
          </cell>
          <cell r="K124">
            <v>0</v>
          </cell>
        </row>
        <row r="125">
          <cell r="A125" t="str">
            <v>WEDDERBURN ALLISON OR ANDREW</v>
          </cell>
          <cell r="B125">
            <v>200</v>
          </cell>
          <cell r="C125" t="str">
            <v>05</v>
          </cell>
          <cell r="D125" t="str">
            <v>JA $</v>
          </cell>
          <cell r="E125" t="str">
            <v>O/D</v>
          </cell>
          <cell r="F125">
            <v>31.5</v>
          </cell>
          <cell r="G125" t="str">
            <v>INDIV.</v>
          </cell>
          <cell r="H125" t="str">
            <v>INDIV.</v>
          </cell>
          <cell r="I125">
            <v>120</v>
          </cell>
          <cell r="J125">
            <v>0</v>
          </cell>
          <cell r="K125">
            <v>0</v>
          </cell>
        </row>
        <row r="126">
          <cell r="A126" t="str">
            <v>MONCRIEFFE BRIAN</v>
          </cell>
          <cell r="B126">
            <v>200</v>
          </cell>
          <cell r="C126" t="str">
            <v>05</v>
          </cell>
          <cell r="D126" t="str">
            <v>JA $</v>
          </cell>
          <cell r="E126" t="str">
            <v>O/D</v>
          </cell>
          <cell r="F126">
            <v>31.5</v>
          </cell>
          <cell r="G126" t="str">
            <v>INDIV.</v>
          </cell>
          <cell r="H126" t="str">
            <v>INDIV.</v>
          </cell>
          <cell r="I126">
            <v>78.56</v>
          </cell>
          <cell r="J126">
            <v>0</v>
          </cell>
          <cell r="K126">
            <v>0</v>
          </cell>
        </row>
        <row r="127">
          <cell r="A127" t="str">
            <v>SAMUELS CAROL AND OR ROCHESTER M</v>
          </cell>
          <cell r="B127">
            <v>200</v>
          </cell>
          <cell r="C127" t="str">
            <v>05</v>
          </cell>
          <cell r="D127" t="str">
            <v>JA $</v>
          </cell>
          <cell r="E127" t="str">
            <v>O/D</v>
          </cell>
          <cell r="F127">
            <v>31.5</v>
          </cell>
          <cell r="G127" t="str">
            <v>INDIV.</v>
          </cell>
          <cell r="H127" t="str">
            <v>INDIV.</v>
          </cell>
          <cell r="I127">
            <v>81.22</v>
          </cell>
          <cell r="J127">
            <v>0</v>
          </cell>
          <cell r="K127">
            <v>0</v>
          </cell>
        </row>
        <row r="128">
          <cell r="A128" t="str">
            <v>PICKERSGILL JOHN OR H. OR GABAY</v>
          </cell>
          <cell r="B128">
            <v>200</v>
          </cell>
          <cell r="C128" t="str">
            <v>05</v>
          </cell>
          <cell r="D128" t="str">
            <v>JA $</v>
          </cell>
          <cell r="E128" t="str">
            <v>O/D</v>
          </cell>
          <cell r="F128">
            <v>31.5</v>
          </cell>
          <cell r="G128" t="str">
            <v>INDIV.</v>
          </cell>
          <cell r="H128" t="str">
            <v>INDIV.</v>
          </cell>
          <cell r="I128">
            <v>96.05</v>
          </cell>
          <cell r="J128">
            <v>0</v>
          </cell>
          <cell r="K128">
            <v>0</v>
          </cell>
        </row>
        <row r="129">
          <cell r="A129" t="str">
            <v>RUSSELL PRINCE OR LINDO TANYA</v>
          </cell>
          <cell r="B129">
            <v>200</v>
          </cell>
          <cell r="C129" t="str">
            <v>05</v>
          </cell>
          <cell r="D129" t="str">
            <v>JA $</v>
          </cell>
          <cell r="E129" t="str">
            <v>O/D</v>
          </cell>
          <cell r="F129">
            <v>31.5</v>
          </cell>
          <cell r="G129" t="str">
            <v>INDIV.</v>
          </cell>
          <cell r="H129" t="str">
            <v>INDIV.</v>
          </cell>
          <cell r="I129">
            <v>112.49</v>
          </cell>
          <cell r="J129">
            <v>0</v>
          </cell>
          <cell r="K129">
            <v>0</v>
          </cell>
        </row>
        <row r="130">
          <cell r="A130" t="str">
            <v>LOOK KIN W.OR D.OR K.OR LAURELLE</v>
          </cell>
          <cell r="B130">
            <v>200</v>
          </cell>
          <cell r="C130" t="str">
            <v>05</v>
          </cell>
          <cell r="D130" t="str">
            <v>JA $</v>
          </cell>
          <cell r="E130" t="str">
            <v>O/D</v>
          </cell>
          <cell r="F130">
            <v>31.5</v>
          </cell>
          <cell r="G130" t="str">
            <v>INDIV.</v>
          </cell>
          <cell r="H130" t="str">
            <v>INDIV.</v>
          </cell>
          <cell r="I130">
            <v>11482.74</v>
          </cell>
          <cell r="J130">
            <v>0</v>
          </cell>
          <cell r="K130">
            <v>0</v>
          </cell>
        </row>
        <row r="131">
          <cell r="A131" t="str">
            <v>HOLMES OLIVER OR DAYLE</v>
          </cell>
          <cell r="B131">
            <v>200</v>
          </cell>
          <cell r="C131" t="str">
            <v>05</v>
          </cell>
          <cell r="D131" t="str">
            <v>JA $</v>
          </cell>
          <cell r="E131" t="str">
            <v>O/D</v>
          </cell>
          <cell r="F131">
            <v>31.5</v>
          </cell>
          <cell r="G131" t="str">
            <v>INDIV.</v>
          </cell>
          <cell r="H131" t="str">
            <v>INDIV.</v>
          </cell>
          <cell r="I131">
            <v>664263.43000000005</v>
          </cell>
          <cell r="J131">
            <v>0</v>
          </cell>
          <cell r="K131">
            <v>0</v>
          </cell>
        </row>
        <row r="132">
          <cell r="A132" t="str">
            <v>LOVINDEER KENNETH OR PAULINE</v>
          </cell>
          <cell r="B132">
            <v>200</v>
          </cell>
          <cell r="C132" t="str">
            <v>05</v>
          </cell>
          <cell r="D132" t="str">
            <v>JA $</v>
          </cell>
          <cell r="E132" t="str">
            <v>O/D</v>
          </cell>
          <cell r="F132">
            <v>31.5</v>
          </cell>
          <cell r="G132" t="str">
            <v>INDIV.</v>
          </cell>
          <cell r="H132" t="str">
            <v>INDIV.</v>
          </cell>
          <cell r="I132">
            <v>2180.06</v>
          </cell>
          <cell r="J132">
            <v>0</v>
          </cell>
          <cell r="K132">
            <v>0</v>
          </cell>
        </row>
        <row r="133">
          <cell r="A133" t="str">
            <v>WILLIAMS NORMA</v>
          </cell>
          <cell r="B133">
            <v>200</v>
          </cell>
          <cell r="C133" t="str">
            <v>05</v>
          </cell>
          <cell r="D133" t="str">
            <v>JA $</v>
          </cell>
          <cell r="E133" t="str">
            <v>O/D</v>
          </cell>
          <cell r="F133">
            <v>31.5</v>
          </cell>
          <cell r="G133" t="str">
            <v>INDIV.</v>
          </cell>
          <cell r="H133" t="str">
            <v>INDIV.</v>
          </cell>
          <cell r="I133">
            <v>2156.52</v>
          </cell>
          <cell r="J133">
            <v>0</v>
          </cell>
          <cell r="K133">
            <v>0</v>
          </cell>
        </row>
        <row r="134">
          <cell r="A134" t="str">
            <v>GREEN JUDITH A.E.</v>
          </cell>
          <cell r="B134">
            <v>200</v>
          </cell>
          <cell r="C134" t="str">
            <v>05</v>
          </cell>
          <cell r="D134" t="str">
            <v>JA $</v>
          </cell>
          <cell r="E134" t="str">
            <v>O/D</v>
          </cell>
          <cell r="F134">
            <v>31.5</v>
          </cell>
          <cell r="G134" t="str">
            <v>INDIV.</v>
          </cell>
          <cell r="H134" t="str">
            <v>INDIV.</v>
          </cell>
          <cell r="I134">
            <v>226.67</v>
          </cell>
          <cell r="J134">
            <v>0</v>
          </cell>
          <cell r="K134">
            <v>0</v>
          </cell>
        </row>
        <row r="135">
          <cell r="A135" t="str">
            <v>MARLEY DAMIAN OR GILLIS PHYLLIS</v>
          </cell>
          <cell r="B135">
            <v>200</v>
          </cell>
          <cell r="C135" t="str">
            <v>06</v>
          </cell>
          <cell r="D135" t="str">
            <v>USD</v>
          </cell>
          <cell r="E135" t="str">
            <v>O/D</v>
          </cell>
          <cell r="F135">
            <v>12</v>
          </cell>
          <cell r="G135" t="str">
            <v>INDIV.</v>
          </cell>
          <cell r="H135" t="str">
            <v>INDIV.</v>
          </cell>
          <cell r="I135">
            <v>459.34</v>
          </cell>
          <cell r="J135">
            <v>8.0600105281628345</v>
          </cell>
          <cell r="K135">
            <v>459.34</v>
          </cell>
        </row>
        <row r="136">
          <cell r="A136" t="str">
            <v>JAMAICA BOBSLEIGH FEDERATION</v>
          </cell>
          <cell r="B136">
            <v>200</v>
          </cell>
          <cell r="C136" t="str">
            <v>06</v>
          </cell>
          <cell r="D136" t="str">
            <v>USD</v>
          </cell>
          <cell r="E136" t="str">
            <v>O/D</v>
          </cell>
          <cell r="F136">
            <v>12</v>
          </cell>
          <cell r="G136" t="str">
            <v>PROF.</v>
          </cell>
          <cell r="H136" t="str">
            <v>BUSINESS</v>
          </cell>
          <cell r="I136">
            <v>247.91</v>
          </cell>
          <cell r="J136">
            <v>4.350061414283207</v>
          </cell>
          <cell r="K136">
            <v>247.90999999999997</v>
          </cell>
        </row>
        <row r="137">
          <cell r="A137" t="str">
            <v>BANKSTON BAILEY DEBORAH</v>
          </cell>
          <cell r="B137">
            <v>200</v>
          </cell>
          <cell r="C137" t="str">
            <v>06</v>
          </cell>
          <cell r="D137" t="str">
            <v>USD</v>
          </cell>
          <cell r="E137" t="str">
            <v>O/D</v>
          </cell>
          <cell r="F137">
            <v>12</v>
          </cell>
          <cell r="G137" t="str">
            <v>INDIV.</v>
          </cell>
          <cell r="H137" t="str">
            <v>INDIV.</v>
          </cell>
          <cell r="I137">
            <v>1578.05</v>
          </cell>
          <cell r="J137">
            <v>27.689945604492014</v>
          </cell>
          <cell r="K137">
            <v>1578.05</v>
          </cell>
        </row>
        <row r="138">
          <cell r="A138" t="str">
            <v>MYERS,FLETCHER AND GORDON</v>
          </cell>
          <cell r="B138">
            <v>200</v>
          </cell>
          <cell r="C138" t="str">
            <v>13</v>
          </cell>
          <cell r="D138" t="str">
            <v>USD</v>
          </cell>
          <cell r="E138" t="str">
            <v>O/D</v>
          </cell>
          <cell r="F138">
            <v>26.3</v>
          </cell>
          <cell r="G138" t="str">
            <v>PROF.</v>
          </cell>
          <cell r="H138" t="str">
            <v>BUSINESS</v>
          </cell>
          <cell r="I138">
            <v>2.2799999999999998</v>
          </cell>
          <cell r="J138">
            <v>4.0007018775223717E-2</v>
          </cell>
          <cell r="K138">
            <v>2.2799999999999998</v>
          </cell>
        </row>
        <row r="139">
          <cell r="A139" t="str">
            <v>CARIBBEAN EQUITY PARTNERS</v>
          </cell>
          <cell r="B139">
            <v>200</v>
          </cell>
          <cell r="C139" t="str">
            <v>16</v>
          </cell>
          <cell r="D139" t="str">
            <v>JA $</v>
          </cell>
          <cell r="E139" t="str">
            <v>O/D</v>
          </cell>
          <cell r="F139">
            <v>31.5</v>
          </cell>
          <cell r="G139" t="str">
            <v>PROF.</v>
          </cell>
          <cell r="H139" t="str">
            <v>BUSINESS</v>
          </cell>
          <cell r="I139">
            <v>51392.23</v>
          </cell>
          <cell r="J139">
            <v>0</v>
          </cell>
          <cell r="K139">
            <v>0</v>
          </cell>
        </row>
        <row r="140">
          <cell r="A140" t="str">
            <v>MANUFACTURERS SIGMA MERCHANT</v>
          </cell>
          <cell r="B140">
            <v>200</v>
          </cell>
          <cell r="C140" t="str">
            <v>21</v>
          </cell>
          <cell r="D140" t="str">
            <v>JA $</v>
          </cell>
          <cell r="E140" t="str">
            <v>O/D</v>
          </cell>
          <cell r="F140">
            <v>31.5</v>
          </cell>
          <cell r="G140" t="str">
            <v>F.I.</v>
          </cell>
          <cell r="H140" t="str">
            <v>F.I.</v>
          </cell>
          <cell r="I140">
            <v>5097769.1900000004</v>
          </cell>
          <cell r="J140">
            <v>0</v>
          </cell>
          <cell r="K140">
            <v>0</v>
          </cell>
        </row>
        <row r="141">
          <cell r="A141" t="str">
            <v>SHELL COMPANY W.I. LTD.</v>
          </cell>
          <cell r="B141">
            <v>200</v>
          </cell>
          <cell r="C141" t="str">
            <v>60</v>
          </cell>
          <cell r="D141" t="str">
            <v>JA $</v>
          </cell>
          <cell r="E141" t="str">
            <v>O/D</v>
          </cell>
          <cell r="F141">
            <v>13.7</v>
          </cell>
          <cell r="G141" t="str">
            <v>GAS</v>
          </cell>
          <cell r="H141" t="str">
            <v>BUSINESS</v>
          </cell>
          <cell r="I141">
            <v>120.91</v>
          </cell>
          <cell r="J141">
            <v>0</v>
          </cell>
          <cell r="K141">
            <v>0</v>
          </cell>
        </row>
        <row r="142">
          <cell r="A142" t="str">
            <v>GABBADON SARAH AND OR ANTHONY</v>
          </cell>
          <cell r="B142">
            <v>200</v>
          </cell>
          <cell r="C142" t="str">
            <v>62</v>
          </cell>
          <cell r="D142" t="str">
            <v>JA $</v>
          </cell>
          <cell r="E142" t="str">
            <v>O/D</v>
          </cell>
          <cell r="F142">
            <v>31.5</v>
          </cell>
          <cell r="G142" t="str">
            <v>INDIV.</v>
          </cell>
          <cell r="H142" t="str">
            <v>INDIV.</v>
          </cell>
          <cell r="I142">
            <v>120.4</v>
          </cell>
          <cell r="J142">
            <v>0</v>
          </cell>
          <cell r="K142">
            <v>0</v>
          </cell>
        </row>
        <row r="143">
          <cell r="A143" t="str">
            <v>ALAMO CAR SALES</v>
          </cell>
          <cell r="B143">
            <v>200</v>
          </cell>
          <cell r="C143" t="str">
            <v>66</v>
          </cell>
          <cell r="D143" t="str">
            <v>JA $</v>
          </cell>
          <cell r="E143" t="str">
            <v>O/D</v>
          </cell>
          <cell r="F143">
            <v>31.5</v>
          </cell>
          <cell r="G143" t="str">
            <v>PROF.</v>
          </cell>
          <cell r="H143" t="str">
            <v>BUSINESS</v>
          </cell>
          <cell r="I143">
            <v>217.71</v>
          </cell>
          <cell r="J143">
            <v>0</v>
          </cell>
          <cell r="K143">
            <v>0</v>
          </cell>
        </row>
        <row r="144">
          <cell r="A144" t="str">
            <v>EMULTECH SUPPLY CO. LTD.</v>
          </cell>
          <cell r="B144">
            <v>200</v>
          </cell>
          <cell r="C144" t="str">
            <v>66</v>
          </cell>
          <cell r="D144" t="str">
            <v>JA $</v>
          </cell>
          <cell r="E144" t="str">
            <v>O/D</v>
          </cell>
          <cell r="F144">
            <v>31.5</v>
          </cell>
          <cell r="G144" t="str">
            <v>DIST'N</v>
          </cell>
          <cell r="H144" t="str">
            <v>BUSINESS</v>
          </cell>
          <cell r="I144">
            <v>13170.75</v>
          </cell>
          <cell r="J144">
            <v>0</v>
          </cell>
          <cell r="K144">
            <v>0</v>
          </cell>
        </row>
        <row r="145">
          <cell r="A145" t="str">
            <v>U.C.C. UESHIMA COFFEE CO. LTD.</v>
          </cell>
          <cell r="B145">
            <v>200</v>
          </cell>
          <cell r="C145" t="str">
            <v>67</v>
          </cell>
          <cell r="D145" t="str">
            <v>USD</v>
          </cell>
          <cell r="E145" t="str">
            <v>O/D</v>
          </cell>
          <cell r="F145">
            <v>12</v>
          </cell>
          <cell r="G145" t="str">
            <v>FOOD</v>
          </cell>
          <cell r="H145" t="str">
            <v>BUSINESS</v>
          </cell>
          <cell r="I145">
            <v>55.28</v>
          </cell>
          <cell r="J145">
            <v>0.96999473591858221</v>
          </cell>
          <cell r="K145">
            <v>55.28</v>
          </cell>
        </row>
        <row r="146">
          <cell r="A146" t="str">
            <v>MATROUSSE HOLDINGS LIMITED</v>
          </cell>
          <cell r="B146">
            <v>200</v>
          </cell>
          <cell r="C146" t="str">
            <v>67</v>
          </cell>
          <cell r="D146" t="str">
            <v>USD</v>
          </cell>
          <cell r="E146" t="str">
            <v>O/D</v>
          </cell>
          <cell r="F146">
            <v>11</v>
          </cell>
          <cell r="G146" t="str">
            <v>PROF.</v>
          </cell>
          <cell r="H146" t="str">
            <v>BUSINESS</v>
          </cell>
          <cell r="I146">
            <v>548.80999999999995</v>
          </cell>
          <cell r="J146">
            <v>9.6299350763291791</v>
          </cell>
          <cell r="K146">
            <v>548.80999999999995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T"/>
      <sheetName val="RCT"/>
      <sheetName val="SPA"/>
      <sheetName val="Spot"/>
      <sheetName val="NGL"/>
      <sheetName val="Upside profit"/>
      <sheetName val="Adjust"/>
      <sheetName val="Kogas"/>
      <sheetName val="Ls_XLB_WorkbookFile"/>
      <sheetName val="Osaka"/>
      <sheetName val="Kogas(spot)"/>
      <sheetName val="Shell"/>
      <sheetName val="UF"/>
      <sheetName val="BP"/>
      <sheetName val="TEPCO"/>
      <sheetName val="KANSAI"/>
      <sheetName val="TOKYO GAS"/>
      <sheetName val="PETRO"/>
      <sheetName val="Summary by Customer"/>
      <sheetName val="Summary"/>
      <sheetName val="Vizor Values"/>
      <sheetName val="List Values"/>
      <sheetName val="APR"/>
      <sheetName val="Upside_profit"/>
      <sheetName val="TOKYO_GAS"/>
      <sheetName val="Summary_by_Customer"/>
      <sheetName val="Vizor_Values"/>
      <sheetName val="List_Values"/>
    </sheetNames>
    <sheetDataSet>
      <sheetData sheetId="0" refreshError="1"/>
      <sheetData sheetId="1" refreshError="1"/>
      <sheetData sheetId="2" refreshError="1"/>
      <sheetData sheetId="3" refreshError="1">
        <row r="1">
          <cell r="B1" t="str">
            <v>Actual Ledger</v>
          </cell>
          <cell r="D1" t="str">
            <v>Chart of Accounts</v>
          </cell>
          <cell r="F1" t="str">
            <v>Actual Ledger</v>
          </cell>
        </row>
        <row r="2">
          <cell r="B2" t="str">
            <v>Base Amount</v>
          </cell>
          <cell r="C2" t="str">
            <v>Transaction Date</v>
          </cell>
          <cell r="D2" t="str">
            <v>Account Code</v>
          </cell>
          <cell r="E2" t="str">
            <v>Name</v>
          </cell>
          <cell r="F2" t="str">
            <v>Description</v>
          </cell>
          <cell r="G2" t="str">
            <v>Transaction Reference</v>
          </cell>
        </row>
        <row r="3">
          <cell r="A3">
            <v>18693063.199999999</v>
          </cell>
          <cell r="B3">
            <v>-18693063.199999999</v>
          </cell>
          <cell r="C3">
            <v>38260</v>
          </cell>
          <cell r="D3" t="str">
            <v>40010151</v>
          </cell>
          <cell r="E3" t="str">
            <v>Sales - LNG Spot</v>
          </cell>
          <cell r="F3" t="str">
            <v>INV 0138/1-DT.16/09/04-BP</v>
          </cell>
          <cell r="G3" t="str">
            <v>JV- 010904</v>
          </cell>
        </row>
        <row r="4">
          <cell r="A4">
            <v>17852400</v>
          </cell>
          <cell r="B4">
            <v>-17852400</v>
          </cell>
          <cell r="C4">
            <v>38230</v>
          </cell>
          <cell r="D4" t="str">
            <v>40010151</v>
          </cell>
          <cell r="E4" t="str">
            <v>Sales - LNG Spot</v>
          </cell>
          <cell r="F4" t="str">
            <v>INV 0135/1-DT.18/08/04-TE</v>
          </cell>
          <cell r="G4" t="str">
            <v>JV- 010804</v>
          </cell>
        </row>
        <row r="5">
          <cell r="A5">
            <v>17499515</v>
          </cell>
          <cell r="B5">
            <v>-17499515</v>
          </cell>
          <cell r="C5">
            <v>38046</v>
          </cell>
          <cell r="D5" t="str">
            <v>40010151</v>
          </cell>
          <cell r="E5" t="str">
            <v>Sales - LNG Spot</v>
          </cell>
          <cell r="F5" t="str">
            <v>INV 0115/1-DT.14/02/04-KG</v>
          </cell>
          <cell r="G5" t="str">
            <v>JV- 010204</v>
          </cell>
        </row>
        <row r="6">
          <cell r="A6">
            <v>16926287</v>
          </cell>
          <cell r="B6">
            <v>-16926287</v>
          </cell>
          <cell r="C6">
            <v>38107</v>
          </cell>
          <cell r="D6" t="str">
            <v>40010151</v>
          </cell>
          <cell r="E6" t="str">
            <v>Sales - LNG Spot</v>
          </cell>
          <cell r="F6" t="str">
            <v>INV 0123/1-DT.18/04/04-KG</v>
          </cell>
          <cell r="G6" t="str">
            <v>JV- 010404</v>
          </cell>
        </row>
        <row r="7">
          <cell r="A7">
            <v>15442681.93</v>
          </cell>
          <cell r="B7">
            <v>-15442681.93</v>
          </cell>
          <cell r="C7">
            <v>38137</v>
          </cell>
          <cell r="D7" t="str">
            <v>40010151</v>
          </cell>
          <cell r="E7" t="str">
            <v>Sales - LNG Spot</v>
          </cell>
          <cell r="F7" t="str">
            <v>INV 0128/1-DT.01/06/04-UF</v>
          </cell>
          <cell r="G7" t="str">
            <v>JV- 010504</v>
          </cell>
        </row>
        <row r="8">
          <cell r="A8">
            <v>14743336</v>
          </cell>
          <cell r="B8">
            <v>-14743336</v>
          </cell>
          <cell r="C8">
            <v>38137</v>
          </cell>
          <cell r="D8" t="str">
            <v>40010151</v>
          </cell>
          <cell r="E8" t="str">
            <v>Sales - LNG Spot</v>
          </cell>
          <cell r="F8" t="str">
            <v>INV 0126/1-DT.19/05/04-TE</v>
          </cell>
          <cell r="G8" t="str">
            <v>JV- 010504</v>
          </cell>
        </row>
        <row r="9">
          <cell r="A9">
            <v>14311530</v>
          </cell>
          <cell r="B9">
            <v>-14311530</v>
          </cell>
          <cell r="C9">
            <v>38077</v>
          </cell>
          <cell r="D9" t="str">
            <v>40010151</v>
          </cell>
          <cell r="E9" t="str">
            <v>Sales - LNG Spot</v>
          </cell>
          <cell r="F9" t="str">
            <v>INV 0116/1-DT.06/03/04-KG</v>
          </cell>
          <cell r="G9" t="str">
            <v>JV- 010304</v>
          </cell>
        </row>
        <row r="10">
          <cell r="A10">
            <v>14154885</v>
          </cell>
          <cell r="B10">
            <v>-14154885</v>
          </cell>
          <cell r="C10">
            <v>38017</v>
          </cell>
          <cell r="D10" t="str">
            <v>40010151</v>
          </cell>
          <cell r="E10" t="str">
            <v>Sales - LNG Spot</v>
          </cell>
          <cell r="F10" t="str">
            <v>INV 0112/1-DT.15/01/04-KG</v>
          </cell>
          <cell r="G10" t="str">
            <v>JV- 010104</v>
          </cell>
        </row>
        <row r="11">
          <cell r="A11">
            <v>12483244.199999999</v>
          </cell>
          <cell r="B11">
            <v>-12483244.199999999</v>
          </cell>
          <cell r="C11">
            <v>38077</v>
          </cell>
          <cell r="D11" t="str">
            <v>40010151</v>
          </cell>
          <cell r="E11" t="str">
            <v>Sales - LNG Spot</v>
          </cell>
          <cell r="F11" t="str">
            <v>INV 0119/1-DT.12/03/04-TG</v>
          </cell>
          <cell r="G11" t="str">
            <v>JV- 010304</v>
          </cell>
        </row>
        <row r="12">
          <cell r="A12">
            <v>11228578.199999999</v>
          </cell>
          <cell r="B12">
            <v>-11228578.199999999</v>
          </cell>
          <cell r="C12">
            <v>38199</v>
          </cell>
          <cell r="D12" t="str">
            <v>40010151</v>
          </cell>
          <cell r="E12" t="str">
            <v>Sales - LNG Spot</v>
          </cell>
          <cell r="F12" t="str">
            <v>INV 0133/1-DT.20/07/04-BP</v>
          </cell>
          <cell r="G12" t="str">
            <v>JV- 010704</v>
          </cell>
        </row>
        <row r="13">
          <cell r="A13">
            <v>11108726.439999999</v>
          </cell>
          <cell r="B13">
            <v>-11108726.439999999</v>
          </cell>
          <cell r="C13">
            <v>38168</v>
          </cell>
          <cell r="D13" t="str">
            <v>40010151</v>
          </cell>
          <cell r="E13" t="str">
            <v>Sales - LNG Spot</v>
          </cell>
          <cell r="F13" t="str">
            <v>INV 0129/1-DT.22/06/04-BP</v>
          </cell>
          <cell r="G13" t="str">
            <v>JV- 010604</v>
          </cell>
        </row>
        <row r="14">
          <cell r="A14">
            <v>8900448</v>
          </cell>
          <cell r="B14">
            <v>-8900448</v>
          </cell>
          <cell r="C14">
            <v>38107</v>
          </cell>
          <cell r="D14" t="str">
            <v>40010151</v>
          </cell>
          <cell r="E14" t="str">
            <v>Sales - LNG Spot</v>
          </cell>
          <cell r="F14" t="str">
            <v>INV 0122/1-DT.04/04/04-UF</v>
          </cell>
          <cell r="G14" t="str">
            <v>JV- 010404</v>
          </cell>
        </row>
        <row r="15">
          <cell r="A15">
            <v>8808346.5999999996</v>
          </cell>
          <cell r="B15">
            <v>-8808346.5999999996</v>
          </cell>
          <cell r="C15">
            <v>38138</v>
          </cell>
          <cell r="D15" t="str">
            <v>40010151</v>
          </cell>
          <cell r="E15" t="str">
            <v>Sales - LNG Spot</v>
          </cell>
          <cell r="F15" t="str">
            <v>INV#00128 DT 01/6/04</v>
          </cell>
          <cell r="G15" t="str">
            <v>JV- 220504</v>
          </cell>
        </row>
        <row r="16">
          <cell r="A16">
            <v>8801049.0999999996</v>
          </cell>
          <cell r="B16">
            <v>-8801049.0999999996</v>
          </cell>
          <cell r="C16">
            <v>38230</v>
          </cell>
          <cell r="D16" t="str">
            <v>40010151</v>
          </cell>
          <cell r="E16" t="str">
            <v>Sales - LNG Spot</v>
          </cell>
          <cell r="F16" t="str">
            <v>INV 0137/1-DT.31/08/04-UF</v>
          </cell>
          <cell r="G16" t="str">
            <v>JV- 010804</v>
          </cell>
        </row>
        <row r="17">
          <cell r="A17">
            <v>8779823.8000000007</v>
          </cell>
          <cell r="B17">
            <v>-8779823.8000000007</v>
          </cell>
          <cell r="C17">
            <v>38168</v>
          </cell>
          <cell r="D17" t="str">
            <v>40010151</v>
          </cell>
          <cell r="E17" t="str">
            <v>Sales - LNG Spot</v>
          </cell>
          <cell r="F17" t="str">
            <v>INV 0131/1-DT.02/07/04-UF</v>
          </cell>
          <cell r="G17" t="str">
            <v>JV- 010604</v>
          </cell>
        </row>
        <row r="18">
          <cell r="A18">
            <v>8765173.1999999993</v>
          </cell>
          <cell r="B18">
            <v>-8765173.1999999993</v>
          </cell>
          <cell r="C18">
            <v>38199</v>
          </cell>
          <cell r="D18" t="str">
            <v>40010151</v>
          </cell>
          <cell r="E18" t="str">
            <v>Sales - LNG Spot</v>
          </cell>
          <cell r="F18" t="str">
            <v>INV 0134/1-DT.31/07/04-UF</v>
          </cell>
          <cell r="G18" t="str">
            <v>JV- 010704</v>
          </cell>
        </row>
        <row r="19">
          <cell r="A19">
            <v>8760669.5999999996</v>
          </cell>
          <cell r="B19">
            <v>-8760669.5999999996</v>
          </cell>
          <cell r="C19">
            <v>38260</v>
          </cell>
          <cell r="D19" t="str">
            <v>40010151</v>
          </cell>
          <cell r="E19" t="str">
            <v>Sales - LNG Spot</v>
          </cell>
          <cell r="F19" t="str">
            <v>INV 0140/1-DT.29/09/04-UF</v>
          </cell>
          <cell r="G19" t="str">
            <v>JV- 010904</v>
          </cell>
        </row>
        <row r="20">
          <cell r="A20">
            <v>7060990.7999999998</v>
          </cell>
          <cell r="B20">
            <v>-7060990.7999999998</v>
          </cell>
          <cell r="C20">
            <v>38168</v>
          </cell>
          <cell r="D20" t="str">
            <v>40010151</v>
          </cell>
          <cell r="E20" t="str">
            <v>Sales - LNG Spot</v>
          </cell>
          <cell r="F20" t="str">
            <v>INV 0130/1-DT.24/06/04-SH</v>
          </cell>
          <cell r="G20" t="str">
            <v>JV- 010604</v>
          </cell>
        </row>
        <row r="21">
          <cell r="A21">
            <v>6978780.2999999998</v>
          </cell>
          <cell r="B21">
            <v>-6978780.2999999998</v>
          </cell>
          <cell r="C21">
            <v>38107</v>
          </cell>
          <cell r="D21" t="str">
            <v>40010151</v>
          </cell>
          <cell r="E21" t="str">
            <v>Sales - LNG Spot</v>
          </cell>
          <cell r="F21" t="str">
            <v>INV 00124 DT 3/05/04</v>
          </cell>
          <cell r="G21" t="str">
            <v>JV- 010404</v>
          </cell>
        </row>
        <row r="22">
          <cell r="A22">
            <v>6838674.7999999998</v>
          </cell>
          <cell r="B22">
            <v>-6838674.7999999998</v>
          </cell>
          <cell r="C22">
            <v>38260</v>
          </cell>
          <cell r="D22" t="str">
            <v>40010151</v>
          </cell>
          <cell r="E22" t="str">
            <v>Sales - LNG Spot</v>
          </cell>
          <cell r="F22" t="str">
            <v>INV 0139/1-DT.20/09/04-SH</v>
          </cell>
          <cell r="G22" t="str">
            <v>JV- 010904</v>
          </cell>
        </row>
        <row r="23">
          <cell r="A23">
            <v>6712638.4000000004</v>
          </cell>
          <cell r="B23">
            <v>-6712638.4000000004</v>
          </cell>
          <cell r="C23">
            <v>38230</v>
          </cell>
          <cell r="D23" t="str">
            <v>40010151</v>
          </cell>
          <cell r="E23" t="str">
            <v>Sales - LNG Spot</v>
          </cell>
          <cell r="F23" t="str">
            <v>INV 0136/1-DT.19/08/04-SH</v>
          </cell>
          <cell r="G23" t="str">
            <v>JV- 010804</v>
          </cell>
        </row>
        <row r="24">
          <cell r="A24">
            <v>6605863.7999999998</v>
          </cell>
          <cell r="B24">
            <v>-6605863.7999999998</v>
          </cell>
          <cell r="C24">
            <v>38199</v>
          </cell>
          <cell r="D24" t="str">
            <v>40010151</v>
          </cell>
          <cell r="E24" t="str">
            <v>Sales - LNG Spot</v>
          </cell>
          <cell r="F24" t="str">
            <v>INV 0132/1-DT.19/07/04-SH</v>
          </cell>
          <cell r="G24" t="str">
            <v>JV- 010704</v>
          </cell>
        </row>
        <row r="25">
          <cell r="A25">
            <v>6583238.4000000004</v>
          </cell>
          <cell r="B25">
            <v>-6583238.4000000004</v>
          </cell>
          <cell r="C25">
            <v>38077</v>
          </cell>
          <cell r="D25" t="str">
            <v>40010151</v>
          </cell>
          <cell r="E25" t="str">
            <v>Sales - LNG Spot</v>
          </cell>
          <cell r="F25" t="str">
            <v>INV 0118/1-DT.07/03/04-SH</v>
          </cell>
          <cell r="G25" t="str">
            <v>JV- 010304</v>
          </cell>
        </row>
        <row r="26">
          <cell r="A26">
            <v>6479978.7000000002</v>
          </cell>
          <cell r="B26">
            <v>-6479978.7000000002</v>
          </cell>
          <cell r="C26">
            <v>38107</v>
          </cell>
          <cell r="D26" t="str">
            <v>40010151</v>
          </cell>
          <cell r="E26" t="str">
            <v>Sales - LNG Spot</v>
          </cell>
          <cell r="F26" t="str">
            <v>INV 0120/1-DT.01/04/04-SH</v>
          </cell>
          <cell r="G26" t="str">
            <v>JV- 010404</v>
          </cell>
        </row>
        <row r="27">
          <cell r="A27">
            <v>6404765.4000000004</v>
          </cell>
          <cell r="B27">
            <v>-6404765.4000000004</v>
          </cell>
          <cell r="C27">
            <v>38046</v>
          </cell>
          <cell r="D27" t="str">
            <v>40010151</v>
          </cell>
          <cell r="E27" t="str">
            <v>Sales - LNG Spot</v>
          </cell>
          <cell r="F27" t="str">
            <v>INV 0113/1-DT.10/02/04-SH</v>
          </cell>
          <cell r="G27" t="str">
            <v>JV- 010204</v>
          </cell>
        </row>
        <row r="28">
          <cell r="A28">
            <v>6385995</v>
          </cell>
          <cell r="B28">
            <v>-6385995</v>
          </cell>
          <cell r="C28">
            <v>38017</v>
          </cell>
          <cell r="D28" t="str">
            <v>40010151</v>
          </cell>
          <cell r="E28" t="str">
            <v>Sales - LNG Spot</v>
          </cell>
          <cell r="F28" t="str">
            <v>INV 0110/1-DT.14/01/04-SH</v>
          </cell>
          <cell r="G28" t="str">
            <v>JV- 010104</v>
          </cell>
        </row>
        <row r="29">
          <cell r="A29">
            <v>5984048</v>
          </cell>
          <cell r="B29">
            <v>-5984048</v>
          </cell>
          <cell r="C29">
            <v>38137</v>
          </cell>
          <cell r="D29" t="str">
            <v>40010151</v>
          </cell>
          <cell r="E29" t="str">
            <v>Sales - LNG Spot</v>
          </cell>
          <cell r="F29" t="str">
            <v>INV 0127/1-DT.29/05/04-SH</v>
          </cell>
          <cell r="G29" t="str">
            <v>JV- 010504</v>
          </cell>
        </row>
        <row r="30">
          <cell r="A30">
            <v>394874.5</v>
          </cell>
          <cell r="B30">
            <v>-394874.5</v>
          </cell>
          <cell r="C30">
            <v>38260</v>
          </cell>
          <cell r="D30" t="str">
            <v>40010151</v>
          </cell>
          <cell r="E30" t="str">
            <v>Sales - LNG Spot</v>
          </cell>
          <cell r="F30" t="str">
            <v>OE001/04-EL002-TE INV#126</v>
          </cell>
          <cell r="G30" t="str">
            <v>JV-370904</v>
          </cell>
        </row>
        <row r="31">
          <cell r="A31">
            <v>90907.74</v>
          </cell>
          <cell r="B31">
            <v>-90907.74</v>
          </cell>
          <cell r="C31">
            <v>38046</v>
          </cell>
          <cell r="D31" t="str">
            <v>40010151</v>
          </cell>
          <cell r="E31" t="str">
            <v>Sales - LNG Spot</v>
          </cell>
          <cell r="F31" t="str">
            <v>INV 0114/1-DT.10/02/04-SH</v>
          </cell>
          <cell r="G31" t="str">
            <v>JV- 010204</v>
          </cell>
        </row>
        <row r="32">
          <cell r="A32">
            <v>80361.81</v>
          </cell>
          <cell r="B32">
            <v>-80361.81</v>
          </cell>
          <cell r="C32">
            <v>38107</v>
          </cell>
          <cell r="D32" t="str">
            <v>40010151</v>
          </cell>
          <cell r="E32" t="str">
            <v>Sales - LNG Spot</v>
          </cell>
          <cell r="F32" t="str">
            <v>INV 0121/1-DT.01/04/04-SH</v>
          </cell>
          <cell r="G32" t="str">
            <v>JV- 010404</v>
          </cell>
        </row>
        <row r="33">
          <cell r="A33">
            <v>56913.15</v>
          </cell>
          <cell r="B33">
            <v>-56913.15</v>
          </cell>
          <cell r="C33">
            <v>38107</v>
          </cell>
          <cell r="D33" t="str">
            <v>40010151</v>
          </cell>
          <cell r="E33" t="str">
            <v>Sales - LNG Spot</v>
          </cell>
          <cell r="F33" t="str">
            <v>INV 00125 DT 3/05/04</v>
          </cell>
          <cell r="G33" t="str">
            <v>JV- 010404</v>
          </cell>
        </row>
        <row r="34">
          <cell r="A34">
            <v>43973.82</v>
          </cell>
          <cell r="B34">
            <v>-43973.82</v>
          </cell>
          <cell r="C34">
            <v>38017</v>
          </cell>
          <cell r="D34" t="str">
            <v>40010151</v>
          </cell>
          <cell r="E34" t="str">
            <v>Sales - LNG Spot</v>
          </cell>
          <cell r="F34" t="str">
            <v>INV 0111/1-DT.14/01/04-SH</v>
          </cell>
          <cell r="G34" t="str">
            <v>JV- 010104</v>
          </cell>
        </row>
        <row r="35">
          <cell r="A35">
            <v>22765.599999999999</v>
          </cell>
          <cell r="B35">
            <v>-22765.599999999999</v>
          </cell>
          <cell r="C35">
            <v>38077</v>
          </cell>
          <cell r="D35" t="str">
            <v>40010151</v>
          </cell>
          <cell r="E35" t="str">
            <v>Sales - LNG Spot</v>
          </cell>
          <cell r="F35" t="str">
            <v>INV 0117/1-DT.07/03/04-SH</v>
          </cell>
          <cell r="G35" t="str">
            <v>JV- 010304</v>
          </cell>
        </row>
        <row r="36">
          <cell r="A36">
            <v>-9916</v>
          </cell>
          <cell r="B36">
            <v>9916</v>
          </cell>
          <cell r="C36">
            <v>38260</v>
          </cell>
          <cell r="D36" t="str">
            <v>40010151</v>
          </cell>
          <cell r="E36" t="str">
            <v>Sales - LNG Spot</v>
          </cell>
          <cell r="F36" t="str">
            <v>OE004/04-EL006-BP INV#138</v>
          </cell>
          <cell r="G36" t="str">
            <v>JV-370904</v>
          </cell>
        </row>
        <row r="37">
          <cell r="A37">
            <v>-10810.5</v>
          </cell>
          <cell r="B37">
            <v>10810.5</v>
          </cell>
          <cell r="C37">
            <v>38260</v>
          </cell>
          <cell r="D37" t="str">
            <v>40010151</v>
          </cell>
          <cell r="E37" t="str">
            <v>Sales - LNG Spot</v>
          </cell>
          <cell r="F37" t="str">
            <v>OE003/04-EL005-BP INV#135</v>
          </cell>
          <cell r="G37" t="str">
            <v>JV-370904</v>
          </cell>
        </row>
        <row r="38">
          <cell r="A38">
            <v>-780000</v>
          </cell>
          <cell r="B38">
            <v>780000</v>
          </cell>
          <cell r="C38">
            <v>38260</v>
          </cell>
          <cell r="D38" t="str">
            <v>40010151</v>
          </cell>
          <cell r="E38" t="str">
            <v>Sales - LNG Spot</v>
          </cell>
          <cell r="F38" t="str">
            <v>OF007/04-MT002-SH INV#130</v>
          </cell>
          <cell r="G38" t="str">
            <v>JV-370904</v>
          </cell>
        </row>
        <row r="39">
          <cell r="A39">
            <v>-780000</v>
          </cell>
          <cell r="B39">
            <v>780000</v>
          </cell>
          <cell r="C39">
            <v>38260</v>
          </cell>
          <cell r="D39" t="str">
            <v>40010151</v>
          </cell>
          <cell r="E39" t="str">
            <v>Sales - LNG Spot</v>
          </cell>
          <cell r="F39" t="str">
            <v>OF009/04-GE002-SH INV#136</v>
          </cell>
          <cell r="G39" t="str">
            <v>JV-370904</v>
          </cell>
        </row>
        <row r="40">
          <cell r="A40">
            <v>-850000</v>
          </cell>
          <cell r="B40">
            <v>850000</v>
          </cell>
          <cell r="C40">
            <v>38260</v>
          </cell>
          <cell r="D40" t="str">
            <v>40010151</v>
          </cell>
          <cell r="E40" t="str">
            <v>Sales - LNG Spot</v>
          </cell>
          <cell r="F40" t="str">
            <v>OF008/04-GE001-SH INV#132</v>
          </cell>
          <cell r="G40" t="str">
            <v>JV-370904</v>
          </cell>
        </row>
        <row r="41">
          <cell r="A41">
            <v>-1146270</v>
          </cell>
          <cell r="B41">
            <v>1146270</v>
          </cell>
          <cell r="C41">
            <v>38230</v>
          </cell>
          <cell r="D41" t="str">
            <v>40010151</v>
          </cell>
          <cell r="E41" t="str">
            <v>Sales - LNG Spot</v>
          </cell>
          <cell r="F41" t="str">
            <v>INV 0135/1-DT.18/08/04-TE</v>
          </cell>
          <cell r="G41" t="str">
            <v>JV- 010804</v>
          </cell>
        </row>
        <row r="42">
          <cell r="A42">
            <v>-1222251.5</v>
          </cell>
          <cell r="B42">
            <v>1222251.5</v>
          </cell>
          <cell r="C42">
            <v>38260</v>
          </cell>
          <cell r="D42" t="str">
            <v>40010151</v>
          </cell>
          <cell r="E42" t="str">
            <v>Sales - LNG Spot</v>
          </cell>
          <cell r="F42" t="str">
            <v>OE002/04-EL004-BP INV#133</v>
          </cell>
          <cell r="G42" t="str">
            <v>JV-370904</v>
          </cell>
        </row>
        <row r="43">
          <cell r="A43">
            <v>-1361084</v>
          </cell>
          <cell r="B43">
            <v>1361084</v>
          </cell>
          <cell r="C43">
            <v>38260</v>
          </cell>
          <cell r="D43" t="str">
            <v>40010151</v>
          </cell>
          <cell r="E43" t="str">
            <v>Sales - LNG Spot</v>
          </cell>
          <cell r="F43" t="str">
            <v>INV 0138/1-DT.16/09/04-BP</v>
          </cell>
          <cell r="G43" t="str">
            <v>JV- 010904</v>
          </cell>
        </row>
        <row r="44">
          <cell r="A44">
            <v>-1660000</v>
          </cell>
          <cell r="B44">
            <v>1660000</v>
          </cell>
          <cell r="C44">
            <v>38260</v>
          </cell>
          <cell r="D44" t="str">
            <v>40010151</v>
          </cell>
          <cell r="E44" t="str">
            <v>Sales - LNG Spot</v>
          </cell>
          <cell r="F44" t="str">
            <v>OF010/04-GE003-SH INV#139</v>
          </cell>
          <cell r="G44" t="str">
            <v>JV-370904</v>
          </cell>
        </row>
        <row r="45">
          <cell r="A45">
            <v>-3650000</v>
          </cell>
          <cell r="B45">
            <v>3650000</v>
          </cell>
          <cell r="C45">
            <v>38138</v>
          </cell>
          <cell r="D45" t="str">
            <v>40010151</v>
          </cell>
          <cell r="E45" t="str">
            <v>Sales - LNG Spot</v>
          </cell>
          <cell r="F45" t="str">
            <v>INV#126 OE001/04-EL002-TE</v>
          </cell>
          <cell r="G45" t="str">
            <v>JV- 220504</v>
          </cell>
        </row>
        <row r="46">
          <cell r="A46">
            <v>-4511928</v>
          </cell>
          <cell r="B46">
            <v>4511928</v>
          </cell>
          <cell r="C46">
            <v>38260</v>
          </cell>
          <cell r="D46" t="str">
            <v>40010151</v>
          </cell>
          <cell r="E46" t="str">
            <v>Sales - LNG Spot</v>
          </cell>
          <cell r="F46" t="str">
            <v>INV 0138/1-DT.16/09/04-BP</v>
          </cell>
          <cell r="G46" t="str">
            <v>JV- 010904</v>
          </cell>
        </row>
        <row r="47">
          <cell r="A47">
            <v>-4537488</v>
          </cell>
          <cell r="B47">
            <v>4537488</v>
          </cell>
          <cell r="C47">
            <v>38230</v>
          </cell>
          <cell r="D47" t="str">
            <v>40010151</v>
          </cell>
          <cell r="E47" t="str">
            <v>Sales - LNG Spot</v>
          </cell>
          <cell r="F47" t="str">
            <v>INV 0135/1-DT.18/08/04-TE</v>
          </cell>
          <cell r="G47" t="str">
            <v>JV- 010804</v>
          </cell>
        </row>
        <row r="48">
          <cell r="A48">
            <v>-5200000</v>
          </cell>
          <cell r="B48">
            <v>5200000</v>
          </cell>
          <cell r="C48">
            <v>38107</v>
          </cell>
          <cell r="D48" t="str">
            <v>40010151</v>
          </cell>
          <cell r="E48" t="str">
            <v>Sales - LNG Spot</v>
          </cell>
          <cell r="F48" t="str">
            <v>INV 0123/1-DT.18/04/04-KG</v>
          </cell>
          <cell r="G48" t="str">
            <v>JV- 010404</v>
          </cell>
        </row>
        <row r="49">
          <cell r="A49">
            <v>-6383753</v>
          </cell>
          <cell r="B49">
            <v>6383753</v>
          </cell>
          <cell r="C49">
            <v>38046</v>
          </cell>
          <cell r="D49" t="str">
            <v>40010151</v>
          </cell>
          <cell r="E49" t="str">
            <v>Sales - LNG Spot</v>
          </cell>
          <cell r="F49" t="str">
            <v>INV 0115/1-DT.14/02/04-KG</v>
          </cell>
          <cell r="G49" t="str">
            <v>JV- 010204</v>
          </cell>
        </row>
        <row r="50">
          <cell r="A50">
            <v>-15442681.93</v>
          </cell>
          <cell r="B50">
            <v>15442681.93</v>
          </cell>
          <cell r="C50">
            <v>38138</v>
          </cell>
          <cell r="D50" t="str">
            <v>40010151</v>
          </cell>
          <cell r="E50" t="str">
            <v>Sales - LNG Spot</v>
          </cell>
          <cell r="F50" t="str">
            <v>REV JV 010504 INV#128</v>
          </cell>
          <cell r="G50" t="str">
            <v>JV- 220504</v>
          </cell>
        </row>
        <row r="51">
          <cell r="A51">
            <v>-15442681.93</v>
          </cell>
          <cell r="B51">
            <v>15442681.93</v>
          </cell>
          <cell r="C51">
            <v>38138</v>
          </cell>
          <cell r="D51" t="str">
            <v>40010151</v>
          </cell>
          <cell r="E51" t="str">
            <v>Sales - LNG Spot</v>
          </cell>
          <cell r="F51" t="str">
            <v>REV JV 010504 INV#128</v>
          </cell>
          <cell r="G51" t="str">
            <v>JV- 220504</v>
          </cell>
        </row>
        <row r="52">
          <cell r="B52">
            <v>-236438344.56</v>
          </cell>
        </row>
        <row r="53">
          <cell r="G53">
            <v>0</v>
          </cell>
        </row>
        <row r="57">
          <cell r="G57">
            <v>0</v>
          </cell>
        </row>
        <row r="58">
          <cell r="B58" t="str">
            <v>Actual Ledger</v>
          </cell>
          <cell r="D58" t="str">
            <v>Chart of Accounts</v>
          </cell>
          <cell r="F58" t="str">
            <v>Actual Ledger</v>
          </cell>
        </row>
        <row r="59">
          <cell r="B59" t="str">
            <v>Base Amount</v>
          </cell>
          <cell r="C59" t="str">
            <v>Transaction Date</v>
          </cell>
          <cell r="D59" t="str">
            <v>Account Code</v>
          </cell>
          <cell r="E59" t="str">
            <v>Name</v>
          </cell>
          <cell r="F59" t="str">
            <v>Description</v>
          </cell>
          <cell r="G59" t="str">
            <v>Transaction Reference</v>
          </cell>
        </row>
        <row r="60">
          <cell r="B60">
            <v>-14154885</v>
          </cell>
          <cell r="C60">
            <v>38017</v>
          </cell>
          <cell r="D60" t="str">
            <v>40010151</v>
          </cell>
          <cell r="E60" t="str">
            <v>Sales - LNG Spot</v>
          </cell>
          <cell r="F60" t="str">
            <v>INV 0112/1-DT.15/01/04-KG</v>
          </cell>
          <cell r="G60" t="str">
            <v>JV- 010104</v>
          </cell>
        </row>
        <row r="61">
          <cell r="B61">
            <v>-6385995</v>
          </cell>
          <cell r="C61">
            <v>38017</v>
          </cell>
          <cell r="D61" t="str">
            <v>40010151</v>
          </cell>
          <cell r="E61" t="str">
            <v>Sales - LNG Spot</v>
          </cell>
          <cell r="F61" t="str">
            <v>INV 0110/1-DT.14/01/04-SH</v>
          </cell>
          <cell r="G61" t="str">
            <v>JV- 010104</v>
          </cell>
        </row>
        <row r="62">
          <cell r="B62">
            <v>-43973.82</v>
          </cell>
          <cell r="C62">
            <v>38017</v>
          </cell>
          <cell r="D62" t="str">
            <v>40010151</v>
          </cell>
          <cell r="E62" t="str">
            <v>Sales - LNG Spot</v>
          </cell>
          <cell r="F62" t="str">
            <v>INV 0111/1-DT.14/01/04-SH</v>
          </cell>
          <cell r="G62" t="str">
            <v>JV- 010104</v>
          </cell>
        </row>
        <row r="63">
          <cell r="B63">
            <v>-17499515</v>
          </cell>
          <cell r="C63">
            <v>38046</v>
          </cell>
          <cell r="D63" t="str">
            <v>40010151</v>
          </cell>
          <cell r="E63" t="str">
            <v>Sales - LNG Spot</v>
          </cell>
          <cell r="F63" t="str">
            <v>INV 0115/1-DT.14/02/04-KG</v>
          </cell>
          <cell r="G63" t="str">
            <v>JV- 010204</v>
          </cell>
        </row>
        <row r="64">
          <cell r="B64">
            <v>-6404765.4000000004</v>
          </cell>
          <cell r="C64">
            <v>38046</v>
          </cell>
          <cell r="D64" t="str">
            <v>40010151</v>
          </cell>
          <cell r="E64" t="str">
            <v>Sales - LNG Spot</v>
          </cell>
          <cell r="F64" t="str">
            <v>INV 0113/1-DT.10/02/04-SH</v>
          </cell>
          <cell r="G64" t="str">
            <v>JV- 010204</v>
          </cell>
        </row>
        <row r="65">
          <cell r="B65">
            <v>-90907.74</v>
          </cell>
          <cell r="C65">
            <v>38046</v>
          </cell>
          <cell r="D65" t="str">
            <v>40010151</v>
          </cell>
          <cell r="E65" t="str">
            <v>Sales - LNG Spot</v>
          </cell>
          <cell r="F65" t="str">
            <v>INV 0114/1-DT.10/02/04-SH</v>
          </cell>
          <cell r="G65" t="str">
            <v>JV- 010204</v>
          </cell>
        </row>
        <row r="66">
          <cell r="B66">
            <v>6383753</v>
          </cell>
          <cell r="C66">
            <v>38046</v>
          </cell>
          <cell r="D66" t="str">
            <v>40010151</v>
          </cell>
          <cell r="E66" t="str">
            <v>Sales - LNG Spot</v>
          </cell>
          <cell r="F66" t="str">
            <v>INV 0115/1-DT.14/02/04-KG</v>
          </cell>
          <cell r="G66" t="str">
            <v>JV- 010204</v>
          </cell>
        </row>
        <row r="67">
          <cell r="B67">
            <v>-14311530</v>
          </cell>
          <cell r="C67">
            <v>38077</v>
          </cell>
          <cell r="D67" t="str">
            <v>40010151</v>
          </cell>
          <cell r="E67" t="str">
            <v>Sales - LNG Spot</v>
          </cell>
          <cell r="F67" t="str">
            <v>INV 0116/1-DT.06/03/04-KG</v>
          </cell>
          <cell r="G67" t="str">
            <v>JV- 010304</v>
          </cell>
        </row>
        <row r="68">
          <cell r="B68">
            <v>-12483244.199999999</v>
          </cell>
          <cell r="C68">
            <v>38077</v>
          </cell>
          <cell r="D68" t="str">
            <v>40010151</v>
          </cell>
          <cell r="E68" t="str">
            <v>Sales - LNG Spot</v>
          </cell>
          <cell r="F68" t="str">
            <v>INV 0119/1-DT.12/03/04-TG</v>
          </cell>
          <cell r="G68" t="str">
            <v>JV- 010304</v>
          </cell>
        </row>
        <row r="69">
          <cell r="B69">
            <v>-6583238.4000000004</v>
          </cell>
          <cell r="C69">
            <v>38077</v>
          </cell>
          <cell r="D69" t="str">
            <v>40010151</v>
          </cell>
          <cell r="E69" t="str">
            <v>Sales - LNG Spot</v>
          </cell>
          <cell r="F69" t="str">
            <v>INV 0118/1-DT.07/03/04-SH</v>
          </cell>
          <cell r="G69" t="str">
            <v>JV- 010304</v>
          </cell>
        </row>
        <row r="70">
          <cell r="B70">
            <v>-22765.599999999999</v>
          </cell>
          <cell r="C70">
            <v>38077</v>
          </cell>
          <cell r="D70" t="str">
            <v>40010151</v>
          </cell>
          <cell r="E70" t="str">
            <v>Sales - LNG Spot</v>
          </cell>
          <cell r="F70" t="str">
            <v>INV 0117/1-DT.07/03/04-SH</v>
          </cell>
          <cell r="G70" t="str">
            <v>JV- 010304</v>
          </cell>
        </row>
        <row r="71">
          <cell r="B71">
            <v>-16926287</v>
          </cell>
          <cell r="C71">
            <v>38107</v>
          </cell>
          <cell r="D71" t="str">
            <v>40010151</v>
          </cell>
          <cell r="E71" t="str">
            <v>Sales - LNG Spot</v>
          </cell>
          <cell r="F71" t="str">
            <v>INV 0123/1-DT.18/04/04-KG</v>
          </cell>
          <cell r="G71" t="str">
            <v>JV- 010404</v>
          </cell>
        </row>
        <row r="72">
          <cell r="B72">
            <v>-8900448</v>
          </cell>
          <cell r="C72">
            <v>38107</v>
          </cell>
          <cell r="D72" t="str">
            <v>40010151</v>
          </cell>
          <cell r="E72" t="str">
            <v>Sales - LNG Spot</v>
          </cell>
          <cell r="F72" t="str">
            <v>INV 0122/1-DT.04/04/04-UF</v>
          </cell>
          <cell r="G72" t="str">
            <v>JV- 010404</v>
          </cell>
        </row>
        <row r="73">
          <cell r="B73">
            <v>-6978780.2999999998</v>
          </cell>
          <cell r="C73">
            <v>38107</v>
          </cell>
          <cell r="D73" t="str">
            <v>40010151</v>
          </cell>
          <cell r="E73" t="str">
            <v>Sales - LNG Spot</v>
          </cell>
          <cell r="F73" t="str">
            <v>INV 00124 DT 3/05/04</v>
          </cell>
          <cell r="G73" t="str">
            <v>JV- 010404</v>
          </cell>
        </row>
        <row r="74">
          <cell r="B74">
            <v>-6479978.7000000002</v>
          </cell>
          <cell r="C74">
            <v>38107</v>
          </cell>
          <cell r="D74" t="str">
            <v>40010151</v>
          </cell>
          <cell r="E74" t="str">
            <v>Sales - LNG Spot</v>
          </cell>
          <cell r="F74" t="str">
            <v>INV 0120/1-DT.01/04/04-SH</v>
          </cell>
          <cell r="G74" t="str">
            <v>JV- 010404</v>
          </cell>
        </row>
        <row r="75">
          <cell r="B75">
            <v>-80361.81</v>
          </cell>
          <cell r="C75">
            <v>38107</v>
          </cell>
          <cell r="D75" t="str">
            <v>40010151</v>
          </cell>
          <cell r="E75" t="str">
            <v>Sales - LNG Spot</v>
          </cell>
          <cell r="F75" t="str">
            <v>INV 0121/1-DT.01/04/04-SH</v>
          </cell>
          <cell r="G75" t="str">
            <v>JV- 010404</v>
          </cell>
        </row>
        <row r="76">
          <cell r="B76">
            <v>-56913.15</v>
          </cell>
          <cell r="C76">
            <v>38107</v>
          </cell>
          <cell r="D76" t="str">
            <v>40010151</v>
          </cell>
          <cell r="E76" t="str">
            <v>Sales - LNG Spot</v>
          </cell>
          <cell r="F76" t="str">
            <v>INV 00125 DT 3/05/04</v>
          </cell>
          <cell r="G76" t="str">
            <v>JV- 010404</v>
          </cell>
        </row>
        <row r="77">
          <cell r="B77">
            <v>5200000</v>
          </cell>
          <cell r="C77">
            <v>38107</v>
          </cell>
          <cell r="D77" t="str">
            <v>40010151</v>
          </cell>
          <cell r="E77" t="str">
            <v>Sales - LNG Spot</v>
          </cell>
          <cell r="F77" t="str">
            <v>INV 0123/1-DT.18/04/04-KG</v>
          </cell>
          <cell r="G77" t="str">
            <v>JV- 010404</v>
          </cell>
        </row>
        <row r="78">
          <cell r="B78">
            <v>-15442681.93</v>
          </cell>
          <cell r="C78">
            <v>38137</v>
          </cell>
          <cell r="D78" t="str">
            <v>40010151</v>
          </cell>
          <cell r="E78" t="str">
            <v>Sales - LNG Spot</v>
          </cell>
          <cell r="F78" t="str">
            <v>INV 0128/1-DT.01/06/04-UF</v>
          </cell>
          <cell r="G78" t="str">
            <v>JV- 010504</v>
          </cell>
        </row>
        <row r="79">
          <cell r="B79">
            <v>-14743336</v>
          </cell>
          <cell r="C79">
            <v>38137</v>
          </cell>
          <cell r="D79" t="str">
            <v>40010151</v>
          </cell>
          <cell r="E79" t="str">
            <v>Sales - LNG Spot</v>
          </cell>
          <cell r="F79" t="str">
            <v>INV 0126/1-DT.19/05/04-TE</v>
          </cell>
          <cell r="G79" t="str">
            <v>JV- 010504</v>
          </cell>
        </row>
        <row r="80">
          <cell r="B80">
            <v>-5984048</v>
          </cell>
          <cell r="C80">
            <v>38137</v>
          </cell>
          <cell r="D80" t="str">
            <v>40010151</v>
          </cell>
          <cell r="E80" t="str">
            <v>Sales - LNG Spot</v>
          </cell>
          <cell r="F80" t="str">
            <v>INV 0127/1-DT.29/05/04-SH</v>
          </cell>
          <cell r="G80" t="str">
            <v>JV- 010504</v>
          </cell>
        </row>
        <row r="81">
          <cell r="B81">
            <v>-8808346.5999999996</v>
          </cell>
          <cell r="C81">
            <v>38138</v>
          </cell>
          <cell r="D81" t="str">
            <v>40010151</v>
          </cell>
          <cell r="E81" t="str">
            <v>Sales - LNG Spot</v>
          </cell>
          <cell r="F81" t="str">
            <v>INV#00128 DT 01/6/04</v>
          </cell>
          <cell r="G81" t="str">
            <v>JV- 220504</v>
          </cell>
        </row>
        <row r="82">
          <cell r="B82">
            <v>3650000</v>
          </cell>
          <cell r="C82">
            <v>38138</v>
          </cell>
          <cell r="D82" t="str">
            <v>40010151</v>
          </cell>
          <cell r="E82" t="str">
            <v>Sales - LNG Spot</v>
          </cell>
          <cell r="F82" t="str">
            <v>INV#126 OE001/04-EL002-TE</v>
          </cell>
          <cell r="G82" t="str">
            <v>JV- 220504</v>
          </cell>
        </row>
        <row r="83">
          <cell r="B83">
            <v>15442681.93</v>
          </cell>
          <cell r="C83">
            <v>38138</v>
          </cell>
          <cell r="D83" t="str">
            <v>40010151</v>
          </cell>
          <cell r="E83" t="str">
            <v>Sales - LNG Spot</v>
          </cell>
          <cell r="F83" t="str">
            <v>REV JV 010504 INV#128</v>
          </cell>
          <cell r="G83" t="str">
            <v>JV- 220504</v>
          </cell>
        </row>
        <row r="84">
          <cell r="B84">
            <v>-11108726.439999999</v>
          </cell>
          <cell r="C84">
            <v>38168</v>
          </cell>
          <cell r="D84" t="str">
            <v>40010151</v>
          </cell>
          <cell r="E84" t="str">
            <v>Sales - LNG Spot</v>
          </cell>
          <cell r="F84" t="str">
            <v>INV 0129/1-DT.22/06/04-BP</v>
          </cell>
          <cell r="G84" t="str">
            <v>JV- 010604</v>
          </cell>
        </row>
        <row r="85">
          <cell r="B85">
            <v>-8779823.8000000007</v>
          </cell>
          <cell r="C85">
            <v>38168</v>
          </cell>
          <cell r="D85" t="str">
            <v>40010151</v>
          </cell>
          <cell r="E85" t="str">
            <v>Sales - LNG Spot</v>
          </cell>
          <cell r="F85" t="str">
            <v>INV 0131/1-DT.02/07/04-UF</v>
          </cell>
          <cell r="G85" t="str">
            <v>JV- 010604</v>
          </cell>
        </row>
        <row r="86">
          <cell r="B86">
            <v>-7060990.7999999998</v>
          </cell>
          <cell r="C86">
            <v>38168</v>
          </cell>
          <cell r="D86" t="str">
            <v>40010151</v>
          </cell>
          <cell r="E86" t="str">
            <v>Sales - LNG Spot</v>
          </cell>
          <cell r="F86" t="str">
            <v>INV 0130/1-DT.24/06/04-SH</v>
          </cell>
          <cell r="G86" t="str">
            <v>JV- 010604</v>
          </cell>
        </row>
        <row r="87">
          <cell r="B87">
            <v>-11228578.199999999</v>
          </cell>
          <cell r="C87">
            <v>38199</v>
          </cell>
          <cell r="D87" t="str">
            <v>40010151</v>
          </cell>
          <cell r="E87" t="str">
            <v>Sales - LNG Spot</v>
          </cell>
          <cell r="F87" t="str">
            <v>INV 0133/1-DT.20/07/04-BP</v>
          </cell>
          <cell r="G87" t="str">
            <v>JV- 010704</v>
          </cell>
        </row>
        <row r="88">
          <cell r="B88">
            <v>-8765173.1999999993</v>
          </cell>
          <cell r="C88">
            <v>38199</v>
          </cell>
          <cell r="D88" t="str">
            <v>40010151</v>
          </cell>
          <cell r="E88" t="str">
            <v>Sales - LNG Spot</v>
          </cell>
          <cell r="F88" t="str">
            <v>INV 0134/1-DT.31/07/04-UF</v>
          </cell>
          <cell r="G88" t="str">
            <v>JV- 010704</v>
          </cell>
        </row>
        <row r="89">
          <cell r="B89">
            <v>-6605863.7999999998</v>
          </cell>
          <cell r="C89">
            <v>38199</v>
          </cell>
          <cell r="D89" t="str">
            <v>40010151</v>
          </cell>
          <cell r="E89" t="str">
            <v>Sales - LNG Spot</v>
          </cell>
          <cell r="F89" t="str">
            <v>INV 0132/1-DT.19/07/04-SH</v>
          </cell>
          <cell r="G89" t="str">
            <v>JV- 010704</v>
          </cell>
        </row>
        <row r="90">
          <cell r="B90">
            <v>-17852400</v>
          </cell>
          <cell r="C90">
            <v>38230</v>
          </cell>
          <cell r="D90" t="str">
            <v>40010151</v>
          </cell>
          <cell r="E90" t="str">
            <v>Sales - LNG Spot</v>
          </cell>
          <cell r="F90" t="str">
            <v>INV 0135/1-DT.18/08/04-TE</v>
          </cell>
          <cell r="G90" t="str">
            <v>JV- 010804</v>
          </cell>
        </row>
        <row r="91">
          <cell r="B91">
            <v>-8801049.0999999996</v>
          </cell>
          <cell r="C91">
            <v>38230</v>
          </cell>
          <cell r="D91" t="str">
            <v>40010151</v>
          </cell>
          <cell r="E91" t="str">
            <v>Sales - LNG Spot</v>
          </cell>
          <cell r="F91" t="str">
            <v>INV 0137/1-DT.31/08/04-UF</v>
          </cell>
          <cell r="G91" t="str">
            <v>JV- 010804</v>
          </cell>
        </row>
        <row r="92">
          <cell r="B92">
            <v>-6712638.4000000004</v>
          </cell>
          <cell r="C92">
            <v>38230</v>
          </cell>
          <cell r="D92" t="str">
            <v>40010151</v>
          </cell>
          <cell r="E92" t="str">
            <v>Sales - LNG Spot</v>
          </cell>
          <cell r="F92" t="str">
            <v>INV 0136/1-DT.19/08/04-SH</v>
          </cell>
          <cell r="G92" t="str">
            <v>JV- 010804</v>
          </cell>
        </row>
        <row r="93">
          <cell r="B93">
            <v>1146270</v>
          </cell>
          <cell r="C93">
            <v>38230</v>
          </cell>
          <cell r="D93" t="str">
            <v>40010151</v>
          </cell>
          <cell r="E93" t="str">
            <v>Sales - LNG Spot</v>
          </cell>
          <cell r="F93" t="str">
            <v>INV 0135/1-DT.18/08/04-TE</v>
          </cell>
          <cell r="G93" t="str">
            <v>JV- 010804</v>
          </cell>
        </row>
        <row r="94">
          <cell r="B94">
            <v>4537488</v>
          </cell>
          <cell r="C94">
            <v>38230</v>
          </cell>
          <cell r="D94" t="str">
            <v>40010151</v>
          </cell>
          <cell r="E94" t="str">
            <v>Sales - LNG Spot</v>
          </cell>
          <cell r="F94" t="str">
            <v>INV 0135/1-DT.18/08/04-TE</v>
          </cell>
          <cell r="G94" t="str">
            <v>JV- 010804</v>
          </cell>
        </row>
        <row r="95">
          <cell r="B95">
            <v>-18693063.199999999</v>
          </cell>
          <cell r="C95">
            <v>38260</v>
          </cell>
          <cell r="D95" t="str">
            <v>40010151</v>
          </cell>
          <cell r="E95" t="str">
            <v>Sales - LNG Spot</v>
          </cell>
          <cell r="F95" t="str">
            <v>INV 0138/1-DT.16/09/04-BP</v>
          </cell>
          <cell r="G95" t="str">
            <v>JV- 010904</v>
          </cell>
        </row>
        <row r="96">
          <cell r="B96">
            <v>-8760669.5999999996</v>
          </cell>
          <cell r="C96">
            <v>38260</v>
          </cell>
          <cell r="D96" t="str">
            <v>40010151</v>
          </cell>
          <cell r="E96" t="str">
            <v>Sales - LNG Spot</v>
          </cell>
          <cell r="F96" t="str">
            <v>INV 0140/1-DT.29/09/04-UF</v>
          </cell>
          <cell r="G96" t="str">
            <v>JV- 010904</v>
          </cell>
        </row>
        <row r="97">
          <cell r="B97">
            <v>-6838674.7999999998</v>
          </cell>
          <cell r="C97">
            <v>38260</v>
          </cell>
          <cell r="D97" t="str">
            <v>40010151</v>
          </cell>
          <cell r="E97" t="str">
            <v>Sales - LNG Spot</v>
          </cell>
          <cell r="F97" t="str">
            <v>INV 0139/1-DT.20/09/04-SH</v>
          </cell>
          <cell r="G97" t="str">
            <v>JV- 010904</v>
          </cell>
        </row>
        <row r="98">
          <cell r="B98">
            <v>-394874.5</v>
          </cell>
          <cell r="C98">
            <v>38260</v>
          </cell>
          <cell r="D98" t="str">
            <v>40010151</v>
          </cell>
          <cell r="E98" t="str">
            <v>Sales - LNG Spot</v>
          </cell>
          <cell r="F98" t="str">
            <v>OE001/04-EL002-TE INV#126</v>
          </cell>
          <cell r="G98" t="str">
            <v>JV-370904</v>
          </cell>
        </row>
        <row r="99">
          <cell r="B99">
            <v>9916</v>
          </cell>
          <cell r="C99">
            <v>38260</v>
          </cell>
          <cell r="D99" t="str">
            <v>40010151</v>
          </cell>
          <cell r="E99" t="str">
            <v>Sales - LNG Spot</v>
          </cell>
          <cell r="F99" t="str">
            <v>OE004/04-EL006-BP INV#138</v>
          </cell>
          <cell r="G99" t="str">
            <v>JV-370904</v>
          </cell>
        </row>
        <row r="100">
          <cell r="B100">
            <v>10810.5</v>
          </cell>
          <cell r="C100">
            <v>38260</v>
          </cell>
          <cell r="D100" t="str">
            <v>40010151</v>
          </cell>
          <cell r="E100" t="str">
            <v>Sales - LNG Spot</v>
          </cell>
          <cell r="F100" t="str">
            <v>OE003/04-EL005-BP INV#135</v>
          </cell>
          <cell r="G100" t="str">
            <v>JV-370904</v>
          </cell>
        </row>
        <row r="101">
          <cell r="B101">
            <v>780000</v>
          </cell>
          <cell r="C101">
            <v>38260</v>
          </cell>
          <cell r="D101" t="str">
            <v>40010151</v>
          </cell>
          <cell r="E101" t="str">
            <v>Sales - LNG Spot</v>
          </cell>
          <cell r="F101" t="str">
            <v>OF007/04-MT002-SH INV#130</v>
          </cell>
          <cell r="G101" t="str">
            <v>JV-370904</v>
          </cell>
        </row>
        <row r="102">
          <cell r="B102">
            <v>780000</v>
          </cell>
          <cell r="C102">
            <v>38260</v>
          </cell>
          <cell r="D102" t="str">
            <v>40010151</v>
          </cell>
          <cell r="E102" t="str">
            <v>Sales - LNG Spot</v>
          </cell>
          <cell r="F102" t="str">
            <v>OF009/04-GE002-SH INV#136</v>
          </cell>
          <cell r="G102" t="str">
            <v>JV-370904</v>
          </cell>
        </row>
        <row r="103">
          <cell r="B103">
            <v>850000</v>
          </cell>
          <cell r="C103">
            <v>38260</v>
          </cell>
          <cell r="D103" t="str">
            <v>40010151</v>
          </cell>
          <cell r="E103" t="str">
            <v>Sales - LNG Spot</v>
          </cell>
          <cell r="F103" t="str">
            <v>OF008/04-GE001-SH INV#132</v>
          </cell>
          <cell r="G103" t="str">
            <v>JV-370904</v>
          </cell>
        </row>
        <row r="104">
          <cell r="B104">
            <v>1222251.5</v>
          </cell>
          <cell r="C104">
            <v>38260</v>
          </cell>
          <cell r="D104" t="str">
            <v>40010151</v>
          </cell>
          <cell r="E104" t="str">
            <v>Sales - LNG Spot</v>
          </cell>
          <cell r="F104" t="str">
            <v>OE002/04-EL004-BP INV#133</v>
          </cell>
          <cell r="G104" t="str">
            <v>JV-370904</v>
          </cell>
        </row>
        <row r="105">
          <cell r="B105">
            <v>1361084</v>
          </cell>
          <cell r="C105">
            <v>38260</v>
          </cell>
          <cell r="D105" t="str">
            <v>40010151</v>
          </cell>
          <cell r="E105" t="str">
            <v>Sales - LNG Spot</v>
          </cell>
          <cell r="F105" t="str">
            <v>INV 0138/1-DT.16/09/04-BP</v>
          </cell>
          <cell r="G105" t="str">
            <v>JV- 010904</v>
          </cell>
        </row>
        <row r="106">
          <cell r="B106">
            <v>1660000</v>
          </cell>
          <cell r="C106">
            <v>38260</v>
          </cell>
          <cell r="D106" t="str">
            <v>40010151</v>
          </cell>
          <cell r="E106" t="str">
            <v>Sales - LNG Spot</v>
          </cell>
          <cell r="F106" t="str">
            <v>OF010/04-GE003-SH INV#139</v>
          </cell>
          <cell r="G106" t="str">
            <v>JV-370904</v>
          </cell>
        </row>
        <row r="107">
          <cell r="B107">
            <v>4511928</v>
          </cell>
          <cell r="C107">
            <v>38260</v>
          </cell>
          <cell r="D107" t="str">
            <v>40010151</v>
          </cell>
          <cell r="E107" t="str">
            <v>Sales - LNG Spot</v>
          </cell>
          <cell r="F107" t="str">
            <v>INV 0138/1-DT.16/09/04-BP</v>
          </cell>
          <cell r="G107" t="str">
            <v>JV- 010904</v>
          </cell>
        </row>
        <row r="108">
          <cell r="B108">
            <v>4511928</v>
          </cell>
          <cell r="C108">
            <v>38260</v>
          </cell>
          <cell r="D108" t="str">
            <v>40010151</v>
          </cell>
          <cell r="E108" t="str">
            <v>Sales - LNG Spot</v>
          </cell>
          <cell r="F108" t="str">
            <v>INV 0138/1-DT.16/09/04-BP</v>
          </cell>
          <cell r="G108" t="str">
            <v>JV- 010904</v>
          </cell>
        </row>
        <row r="109">
          <cell r="B109">
            <v>-236438344.56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sheetData sheetId="24"/>
      <sheetData sheetId="25"/>
      <sheetData sheetId="26"/>
      <sheetData sheetId="2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
      <sheetName val="RRC"/>
      <sheetName val="TKA"/>
      <sheetName val="TMA"/>
      <sheetName val="TDI"/>
      <sheetName val="LEASE"/>
      <sheetName val="IML"/>
      <sheetName val="KSI"/>
      <sheetName val="HO (2)"/>
      <sheetName val="MainReportEBG (2)"/>
      <sheetName val="Economic and Financial Data"/>
      <sheetName val="data"/>
      <sheetName val="MainReportEBG_(2)"/>
      <sheetName val="MainReportEBG_(2)1"/>
      <sheetName val="OA PLX"/>
      <sheetName val="Feuil2 (2)"/>
      <sheetName val="Spot"/>
      <sheetName val="MainReportEBG_(2)2"/>
      <sheetName val="MainReportEBG_(2)3"/>
      <sheetName val="MainReportEBG_(2)4"/>
      <sheetName val="MainReportEBG_(2)5"/>
      <sheetName val="MainReportEBG_(2)6"/>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B"/>
      <sheetName val="MainReportEBG (2)"/>
    </sheetNames>
    <sheetDataSet>
      <sheetData sheetId="0">
        <row r="1">
          <cell r="A1" t="str">
            <v>NAME</v>
          </cell>
          <cell r="B1" t="str">
            <v>GL</v>
          </cell>
          <cell r="C1" t="str">
            <v>SL</v>
          </cell>
          <cell r="D1" t="str">
            <v>CCY</v>
          </cell>
          <cell r="E1" t="str">
            <v>INT</v>
          </cell>
          <cell r="F1" t="str">
            <v>TYPE</v>
          </cell>
          <cell r="G1" t="str">
            <v>CBM 5</v>
          </cell>
          <cell r="H1" t="str">
            <v>CBM 4</v>
          </cell>
          <cell r="I1" t="str">
            <v>JMD</v>
          </cell>
          <cell r="J1" t="str">
            <v>USD</v>
          </cell>
          <cell r="K1" t="str">
            <v>JMD EQUIV.</v>
          </cell>
        </row>
        <row r="2">
          <cell r="A2" t="str">
            <v>GOVERNMENT OF JAMAICA</v>
          </cell>
          <cell r="B2">
            <v>120</v>
          </cell>
          <cell r="C2" t="str">
            <v>53</v>
          </cell>
          <cell r="D2" t="str">
            <v>USD</v>
          </cell>
          <cell r="E2">
            <v>10</v>
          </cell>
          <cell r="F2" t="str">
            <v>TERM</v>
          </cell>
          <cell r="G2" t="str">
            <v>C.G</v>
          </cell>
          <cell r="H2" t="str">
            <v>C.G</v>
          </cell>
          <cell r="I2">
            <v>73505542.340000004</v>
          </cell>
          <cell r="J2">
            <v>1363739.1899814473</v>
          </cell>
          <cell r="K2">
            <v>73505542.340000004</v>
          </cell>
        </row>
        <row r="3">
          <cell r="A3" t="str">
            <v>GOVERNMENT OF JAMAICA</v>
          </cell>
          <cell r="B3">
            <v>120</v>
          </cell>
          <cell r="C3" t="str">
            <v>18</v>
          </cell>
          <cell r="D3" t="str">
            <v>USD</v>
          </cell>
          <cell r="E3">
            <v>10</v>
          </cell>
          <cell r="F3" t="str">
            <v>TERM</v>
          </cell>
          <cell r="G3" t="str">
            <v>C.G</v>
          </cell>
          <cell r="H3" t="str">
            <v>C.G</v>
          </cell>
          <cell r="I3">
            <v>124330608.79000001</v>
          </cell>
          <cell r="J3">
            <v>2306690.3300556587</v>
          </cell>
          <cell r="K3">
            <v>124330608.79000001</v>
          </cell>
        </row>
        <row r="4">
          <cell r="A4" t="str">
            <v>CARIBBEAN CEMENT COMPANY LTD</v>
          </cell>
          <cell r="B4">
            <v>120</v>
          </cell>
          <cell r="C4" t="str">
            <v>04</v>
          </cell>
          <cell r="D4" t="str">
            <v>JA $</v>
          </cell>
          <cell r="E4">
            <v>26.5</v>
          </cell>
          <cell r="F4" t="str">
            <v>TERM</v>
          </cell>
          <cell r="G4" t="str">
            <v>CEMENT</v>
          </cell>
          <cell r="H4" t="str">
            <v>BUSINESS</v>
          </cell>
          <cell r="I4">
            <v>3625620.86</v>
          </cell>
          <cell r="J4">
            <v>0</v>
          </cell>
          <cell r="K4">
            <v>0</v>
          </cell>
        </row>
        <row r="5">
          <cell r="A5" t="str">
            <v>CARIBBEAN CEMENT COMPANY LTD</v>
          </cell>
          <cell r="B5">
            <v>127</v>
          </cell>
          <cell r="C5" t="str">
            <v>02</v>
          </cell>
          <cell r="D5" t="str">
            <v>JA $</v>
          </cell>
          <cell r="E5">
            <v>26.5</v>
          </cell>
          <cell r="F5" t="str">
            <v>O/D</v>
          </cell>
          <cell r="G5" t="str">
            <v>CEMENT</v>
          </cell>
          <cell r="H5" t="str">
            <v>BUSINESS</v>
          </cell>
          <cell r="I5">
            <v>49933863.700000003</v>
          </cell>
          <cell r="J5">
            <v>0</v>
          </cell>
          <cell r="K5">
            <v>0</v>
          </cell>
        </row>
        <row r="6">
          <cell r="A6" t="str">
            <v>STAFF-3%</v>
          </cell>
          <cell r="B6">
            <v>121</v>
          </cell>
          <cell r="C6" t="str">
            <v>08</v>
          </cell>
          <cell r="D6" t="str">
            <v>JA $</v>
          </cell>
          <cell r="E6">
            <v>3</v>
          </cell>
          <cell r="F6" t="str">
            <v>MTG.</v>
          </cell>
          <cell r="G6" t="str">
            <v>construction</v>
          </cell>
          <cell r="H6" t="str">
            <v>INDIV.</v>
          </cell>
          <cell r="I6">
            <v>38993280.640000001</v>
          </cell>
          <cell r="J6">
            <v>0</v>
          </cell>
          <cell r="K6">
            <v>0</v>
          </cell>
        </row>
        <row r="7">
          <cell r="A7" t="str">
            <v>STAFF-16%</v>
          </cell>
          <cell r="B7">
            <v>121</v>
          </cell>
          <cell r="C7" t="str">
            <v>10</v>
          </cell>
          <cell r="D7" t="str">
            <v>JA $</v>
          </cell>
          <cell r="E7">
            <v>16</v>
          </cell>
          <cell r="F7" t="str">
            <v>MTG.</v>
          </cell>
          <cell r="G7" t="str">
            <v>construction</v>
          </cell>
          <cell r="H7" t="str">
            <v>INDIV.</v>
          </cell>
          <cell r="I7">
            <v>10121239.039999999</v>
          </cell>
          <cell r="J7">
            <v>0</v>
          </cell>
          <cell r="K7">
            <v>0</v>
          </cell>
        </row>
        <row r="8">
          <cell r="A8" t="str">
            <v>HARMAN SALES COMPANY LTD.</v>
          </cell>
          <cell r="B8">
            <v>127</v>
          </cell>
          <cell r="C8" t="str">
            <v>06</v>
          </cell>
          <cell r="D8" t="str">
            <v>JA $</v>
          </cell>
          <cell r="E8">
            <v>19</v>
          </cell>
          <cell r="F8" t="str">
            <v>O/D</v>
          </cell>
          <cell r="G8" t="str">
            <v>DIST'N</v>
          </cell>
          <cell r="H8" t="str">
            <v>BUSINESS</v>
          </cell>
          <cell r="I8">
            <v>23442.66</v>
          </cell>
          <cell r="J8">
            <v>0</v>
          </cell>
          <cell r="K8">
            <v>0</v>
          </cell>
        </row>
        <row r="9">
          <cell r="A9" t="str">
            <v>GENERAL TOOL AND SUPPLY</v>
          </cell>
          <cell r="B9">
            <v>200</v>
          </cell>
          <cell r="C9" t="str">
            <v>66</v>
          </cell>
          <cell r="D9" t="str">
            <v>JA $</v>
          </cell>
          <cell r="E9">
            <v>15</v>
          </cell>
          <cell r="F9" t="str">
            <v>O/D</v>
          </cell>
          <cell r="G9" t="str">
            <v>DIST'N</v>
          </cell>
          <cell r="H9" t="str">
            <v>BUSINESS</v>
          </cell>
          <cell r="I9">
            <v>74801.64</v>
          </cell>
          <cell r="J9">
            <v>0</v>
          </cell>
          <cell r="K9">
            <v>0</v>
          </cell>
        </row>
        <row r="10">
          <cell r="A10" t="str">
            <v>COLGATE PALMOLIVE</v>
          </cell>
          <cell r="B10">
            <v>126</v>
          </cell>
          <cell r="C10" t="str">
            <v>02</v>
          </cell>
          <cell r="D10" t="str">
            <v>JA $</v>
          </cell>
          <cell r="E10">
            <v>26.5</v>
          </cell>
          <cell r="F10" t="str">
            <v>O/D</v>
          </cell>
          <cell r="G10" t="str">
            <v>DIST'N</v>
          </cell>
          <cell r="H10" t="str">
            <v>BUSINESS</v>
          </cell>
          <cell r="I10">
            <v>78375.87</v>
          </cell>
          <cell r="J10">
            <v>0</v>
          </cell>
          <cell r="K10">
            <v>0</v>
          </cell>
        </row>
        <row r="11">
          <cell r="A11" t="str">
            <v>HARDWARE &amp; LUMBER LTD.</v>
          </cell>
          <cell r="B11">
            <v>127</v>
          </cell>
          <cell r="C11" t="str">
            <v>02</v>
          </cell>
          <cell r="D11" t="str">
            <v>JA $</v>
          </cell>
          <cell r="E11">
            <v>19</v>
          </cell>
          <cell r="F11" t="str">
            <v>O/D</v>
          </cell>
          <cell r="G11" t="str">
            <v>DIST'N</v>
          </cell>
          <cell r="H11" t="str">
            <v>BUSINESS</v>
          </cell>
          <cell r="I11">
            <v>654953.55000000005</v>
          </cell>
          <cell r="J11">
            <v>0</v>
          </cell>
          <cell r="K11">
            <v>0</v>
          </cell>
        </row>
        <row r="12">
          <cell r="A12" t="str">
            <v>TIMO'S TRADING LIMITED</v>
          </cell>
          <cell r="B12">
            <v>127</v>
          </cell>
          <cell r="C12" t="str">
            <v>07</v>
          </cell>
          <cell r="D12" t="str">
            <v>JA $</v>
          </cell>
          <cell r="E12">
            <v>12</v>
          </cell>
          <cell r="F12" t="str">
            <v>O/D</v>
          </cell>
          <cell r="G12" t="str">
            <v>DIST'N</v>
          </cell>
          <cell r="H12" t="str">
            <v>BUSINESS</v>
          </cell>
          <cell r="I12">
            <v>1112224.8999999999</v>
          </cell>
          <cell r="J12">
            <v>0</v>
          </cell>
          <cell r="K12">
            <v>0</v>
          </cell>
        </row>
        <row r="13">
          <cell r="A13" t="str">
            <v>FALCON CORPORATION LIMITED</v>
          </cell>
          <cell r="B13">
            <v>120</v>
          </cell>
          <cell r="C13" t="str">
            <v>42</v>
          </cell>
          <cell r="D13" t="str">
            <v>USD</v>
          </cell>
          <cell r="E13">
            <v>15</v>
          </cell>
          <cell r="F13" t="str">
            <v>TERM</v>
          </cell>
          <cell r="G13" t="str">
            <v>DIST'N</v>
          </cell>
          <cell r="H13" t="str">
            <v>BUSINESS</v>
          </cell>
          <cell r="I13">
            <v>1617000</v>
          </cell>
          <cell r="J13">
            <v>30000</v>
          </cell>
          <cell r="K13">
            <v>1617000</v>
          </cell>
        </row>
        <row r="14">
          <cell r="A14" t="str">
            <v>K. CHANDIRAM LIMITED</v>
          </cell>
          <cell r="B14">
            <v>120</v>
          </cell>
          <cell r="C14" t="str">
            <v>04</v>
          </cell>
          <cell r="D14" t="str">
            <v>USD</v>
          </cell>
          <cell r="E14">
            <v>12</v>
          </cell>
          <cell r="F14" t="str">
            <v>TERM</v>
          </cell>
          <cell r="G14" t="str">
            <v>DIST'N</v>
          </cell>
          <cell r="H14" t="str">
            <v>BUSINESS</v>
          </cell>
          <cell r="I14">
            <v>2356692.88</v>
          </cell>
          <cell r="J14">
            <v>43723.430055658624</v>
          </cell>
          <cell r="K14">
            <v>2356692.88</v>
          </cell>
        </row>
        <row r="15">
          <cell r="A15" t="str">
            <v>NICO DISTRIBUTORS LIMITED</v>
          </cell>
          <cell r="B15">
            <v>120</v>
          </cell>
          <cell r="C15" t="str">
            <v>06</v>
          </cell>
          <cell r="D15" t="str">
            <v>JA $</v>
          </cell>
          <cell r="E15">
            <v>30.75</v>
          </cell>
          <cell r="F15" t="str">
            <v>TERM</v>
          </cell>
          <cell r="G15" t="str">
            <v>DIST'N</v>
          </cell>
          <cell r="H15" t="str">
            <v>BUSINESS</v>
          </cell>
          <cell r="I15">
            <v>2500958</v>
          </cell>
          <cell r="J15">
            <v>0</v>
          </cell>
          <cell r="K15">
            <v>0</v>
          </cell>
        </row>
        <row r="16">
          <cell r="A16" t="str">
            <v>GENERAL TOOL AND SUPPLY</v>
          </cell>
          <cell r="B16">
            <v>120</v>
          </cell>
          <cell r="C16" t="str">
            <v>42</v>
          </cell>
          <cell r="D16" t="str">
            <v>USD</v>
          </cell>
          <cell r="E16">
            <v>15</v>
          </cell>
          <cell r="F16" t="str">
            <v>TERM</v>
          </cell>
          <cell r="G16" t="str">
            <v>DIST'N</v>
          </cell>
          <cell r="H16" t="str">
            <v>BUSINESS</v>
          </cell>
          <cell r="I16">
            <v>8034973.25</v>
          </cell>
          <cell r="J16">
            <v>149071.85992578851</v>
          </cell>
          <cell r="K16">
            <v>8034973.25</v>
          </cell>
        </row>
        <row r="17">
          <cell r="A17" t="str">
            <v>JOHNSON &amp; JOHNSON JA. LTD.</v>
          </cell>
          <cell r="B17">
            <v>127</v>
          </cell>
          <cell r="C17" t="str">
            <v>01</v>
          </cell>
          <cell r="D17" t="str">
            <v>JA $</v>
          </cell>
          <cell r="E17">
            <v>26.3</v>
          </cell>
          <cell r="F17" t="str">
            <v>O/D</v>
          </cell>
          <cell r="G17" t="str">
            <v>DIST'N</v>
          </cell>
          <cell r="H17" t="str">
            <v>BUSINESS</v>
          </cell>
          <cell r="I17">
            <v>16198340.279999999</v>
          </cell>
          <cell r="J17">
            <v>0</v>
          </cell>
          <cell r="K17">
            <v>0</v>
          </cell>
        </row>
        <row r="18">
          <cell r="A18" t="str">
            <v>NICO DISTRIBUTORS LIMITED</v>
          </cell>
          <cell r="B18">
            <v>120</v>
          </cell>
          <cell r="C18" t="str">
            <v>06</v>
          </cell>
          <cell r="D18" t="str">
            <v>USD</v>
          </cell>
          <cell r="E18">
            <v>30.75</v>
          </cell>
          <cell r="F18" t="str">
            <v>TERM</v>
          </cell>
          <cell r="G18" t="str">
            <v>DIST'N</v>
          </cell>
          <cell r="H18" t="str">
            <v>BUSINESS</v>
          </cell>
          <cell r="I18">
            <v>19404000</v>
          </cell>
          <cell r="J18">
            <v>360000</v>
          </cell>
          <cell r="K18">
            <v>19404000</v>
          </cell>
        </row>
        <row r="19">
          <cell r="A19" t="str">
            <v>CESCO LIMITED</v>
          </cell>
          <cell r="B19">
            <v>120</v>
          </cell>
          <cell r="C19" t="str">
            <v>42</v>
          </cell>
          <cell r="D19" t="str">
            <v>USD</v>
          </cell>
          <cell r="E19">
            <v>15</v>
          </cell>
          <cell r="F19" t="str">
            <v>TERM</v>
          </cell>
          <cell r="G19" t="str">
            <v>DIST'N</v>
          </cell>
          <cell r="H19" t="str">
            <v>BUSINESS</v>
          </cell>
          <cell r="I19">
            <v>21554021.949999999</v>
          </cell>
          <cell r="J19">
            <v>399889.08998144715</v>
          </cell>
          <cell r="K19">
            <v>21554021.949999999</v>
          </cell>
        </row>
        <row r="20">
          <cell r="A20" t="str">
            <v>SEPROD LIMITED</v>
          </cell>
          <cell r="B20">
            <v>126</v>
          </cell>
          <cell r="C20" t="str">
            <v>02</v>
          </cell>
          <cell r="D20" t="str">
            <v>JA $</v>
          </cell>
          <cell r="E20">
            <v>12</v>
          </cell>
          <cell r="F20" t="str">
            <v>O/D</v>
          </cell>
          <cell r="G20" t="str">
            <v>DIST'N</v>
          </cell>
          <cell r="H20" t="str">
            <v>BUSINESS</v>
          </cell>
          <cell r="I20">
            <v>24918642.98</v>
          </cell>
          <cell r="J20">
            <v>0</v>
          </cell>
          <cell r="K20">
            <v>0</v>
          </cell>
        </row>
        <row r="21">
          <cell r="A21" t="str">
            <v>GRACE KENNEDY REMITTANCE SERVICE</v>
          </cell>
          <cell r="B21">
            <v>120</v>
          </cell>
          <cell r="C21" t="str">
            <v>04</v>
          </cell>
          <cell r="D21" t="str">
            <v>JA $</v>
          </cell>
          <cell r="E21">
            <v>32</v>
          </cell>
          <cell r="F21" t="str">
            <v>TERM</v>
          </cell>
          <cell r="G21" t="str">
            <v>F.I.</v>
          </cell>
          <cell r="H21" t="str">
            <v>F.I.</v>
          </cell>
          <cell r="I21">
            <v>976401.45</v>
          </cell>
          <cell r="J21">
            <v>0</v>
          </cell>
          <cell r="K21">
            <v>0</v>
          </cell>
        </row>
        <row r="22">
          <cell r="A22" t="str">
            <v>MANUFACTURERS SIGMA MERCHANT</v>
          </cell>
          <cell r="B22">
            <v>200</v>
          </cell>
          <cell r="C22" t="str">
            <v>21</v>
          </cell>
          <cell r="D22" t="str">
            <v>JA $</v>
          </cell>
          <cell r="E22">
            <v>15</v>
          </cell>
          <cell r="F22" t="str">
            <v>O/D</v>
          </cell>
          <cell r="G22" t="str">
            <v>F.I.</v>
          </cell>
          <cell r="H22" t="str">
            <v>F.I.</v>
          </cell>
          <cell r="I22">
            <v>13809207.609999999</v>
          </cell>
          <cell r="J22">
            <v>0</v>
          </cell>
          <cell r="K22">
            <v>0</v>
          </cell>
        </row>
        <row r="23">
          <cell r="A23" t="str">
            <v>CAPITAL AND CREDIT MERCHANT BANK</v>
          </cell>
          <cell r="B23">
            <v>120</v>
          </cell>
          <cell r="C23" t="str">
            <v>51</v>
          </cell>
          <cell r="D23" t="str">
            <v>USD</v>
          </cell>
          <cell r="E23">
            <v>7.25</v>
          </cell>
          <cell r="F23" t="str">
            <v>TERM</v>
          </cell>
          <cell r="G23" t="str">
            <v>F.I.</v>
          </cell>
          <cell r="H23" t="str">
            <v>F.I.</v>
          </cell>
          <cell r="I23">
            <v>177870000</v>
          </cell>
          <cell r="J23">
            <v>3300000</v>
          </cell>
          <cell r="K23">
            <v>177870000</v>
          </cell>
        </row>
        <row r="24">
          <cell r="A24" t="str">
            <v>NESTLE JAMAICA LIMITED</v>
          </cell>
          <cell r="B24">
            <v>127</v>
          </cell>
          <cell r="C24" t="str">
            <v>02</v>
          </cell>
          <cell r="D24" t="str">
            <v>JA $</v>
          </cell>
          <cell r="E24">
            <v>19</v>
          </cell>
          <cell r="F24" t="str">
            <v>O/D</v>
          </cell>
          <cell r="G24" t="str">
            <v>FOOD</v>
          </cell>
          <cell r="H24" t="str">
            <v>BUSINESS</v>
          </cell>
          <cell r="I24">
            <v>9797.0499999999993</v>
          </cell>
          <cell r="J24">
            <v>0</v>
          </cell>
          <cell r="K24">
            <v>0</v>
          </cell>
        </row>
        <row r="25">
          <cell r="A25" t="str">
            <v>CONTINENTAL BAKING CO.</v>
          </cell>
          <cell r="B25">
            <v>150</v>
          </cell>
          <cell r="C25" t="str">
            <v>01</v>
          </cell>
          <cell r="D25" t="str">
            <v>USD</v>
          </cell>
          <cell r="E25">
            <v>15</v>
          </cell>
          <cell r="F25" t="str">
            <v>LEASE</v>
          </cell>
          <cell r="G25" t="str">
            <v>FOOD</v>
          </cell>
          <cell r="H25" t="str">
            <v>BUSINESS</v>
          </cell>
          <cell r="I25">
            <v>30147.35</v>
          </cell>
          <cell r="J25">
            <v>559.32003710575134</v>
          </cell>
          <cell r="K25">
            <v>30147.349999999995</v>
          </cell>
        </row>
        <row r="26">
          <cell r="A26" t="str">
            <v>INTL INGREDIENTS LTD.</v>
          </cell>
          <cell r="B26">
            <v>150</v>
          </cell>
          <cell r="C26" t="str">
            <v>01</v>
          </cell>
          <cell r="D26" t="str">
            <v>JA $</v>
          </cell>
          <cell r="E26">
            <v>24</v>
          </cell>
          <cell r="F26" t="str">
            <v>LEASE</v>
          </cell>
          <cell r="G26" t="str">
            <v>FOOD</v>
          </cell>
          <cell r="H26" t="str">
            <v>BUSINESS</v>
          </cell>
          <cell r="I26">
            <v>143637.04</v>
          </cell>
          <cell r="J26">
            <v>0</v>
          </cell>
          <cell r="K26">
            <v>0</v>
          </cell>
        </row>
        <row r="27">
          <cell r="A27" t="str">
            <v>WENDICO JAMAICA LIMITED</v>
          </cell>
          <cell r="B27">
            <v>150</v>
          </cell>
          <cell r="C27" t="str">
            <v>01</v>
          </cell>
          <cell r="D27" t="str">
            <v>USD</v>
          </cell>
          <cell r="E27">
            <v>12</v>
          </cell>
          <cell r="F27" t="str">
            <v>LEASE</v>
          </cell>
          <cell r="G27" t="str">
            <v>FOOD</v>
          </cell>
          <cell r="H27" t="str">
            <v>BUSINESS</v>
          </cell>
          <cell r="I27">
            <v>1362168.89</v>
          </cell>
          <cell r="J27">
            <v>25272.150092764376</v>
          </cell>
          <cell r="K27">
            <v>1362168.89</v>
          </cell>
        </row>
        <row r="28">
          <cell r="A28" t="str">
            <v>RESTAURANTS OF JAMAICA</v>
          </cell>
          <cell r="B28">
            <v>150</v>
          </cell>
          <cell r="C28" t="str">
            <v>00</v>
          </cell>
          <cell r="D28" t="str">
            <v>JA $</v>
          </cell>
          <cell r="E28">
            <v>20.88</v>
          </cell>
          <cell r="F28" t="str">
            <v>LEASE</v>
          </cell>
          <cell r="G28" t="str">
            <v>FOOD</v>
          </cell>
          <cell r="H28" t="str">
            <v>BUSINESS</v>
          </cell>
          <cell r="I28">
            <v>1660319.47</v>
          </cell>
          <cell r="J28">
            <v>0</v>
          </cell>
          <cell r="K28">
            <v>0</v>
          </cell>
        </row>
        <row r="29">
          <cell r="A29" t="str">
            <v>INTL INGREDIENTS LTD.</v>
          </cell>
          <cell r="B29">
            <v>150</v>
          </cell>
          <cell r="C29" t="str">
            <v>00</v>
          </cell>
          <cell r="D29" t="str">
            <v>JA $</v>
          </cell>
          <cell r="E29">
            <v>24</v>
          </cell>
          <cell r="F29" t="str">
            <v>LEASE</v>
          </cell>
          <cell r="G29" t="str">
            <v>FOOD</v>
          </cell>
          <cell r="H29" t="str">
            <v>BUSINESS</v>
          </cell>
          <cell r="I29">
            <v>2860754.27</v>
          </cell>
          <cell r="J29">
            <v>0</v>
          </cell>
          <cell r="K29">
            <v>0</v>
          </cell>
        </row>
        <row r="30">
          <cell r="A30" t="str">
            <v>NESTLE JAMAICA LIMITED</v>
          </cell>
          <cell r="B30">
            <v>120</v>
          </cell>
          <cell r="C30" t="str">
            <v>04</v>
          </cell>
          <cell r="D30" t="str">
            <v>JA $</v>
          </cell>
          <cell r="E30">
            <v>19</v>
          </cell>
          <cell r="F30" t="str">
            <v>TERM</v>
          </cell>
          <cell r="G30" t="str">
            <v>FOOD</v>
          </cell>
          <cell r="H30" t="str">
            <v>BUSINESS</v>
          </cell>
          <cell r="I30">
            <v>3002935.16</v>
          </cell>
          <cell r="J30">
            <v>0</v>
          </cell>
          <cell r="K30">
            <v>0</v>
          </cell>
        </row>
        <row r="31">
          <cell r="A31" t="str">
            <v>WENDICO JAMAICA LIMITED</v>
          </cell>
          <cell r="B31">
            <v>120</v>
          </cell>
          <cell r="C31" t="str">
            <v>13</v>
          </cell>
          <cell r="D31" t="str">
            <v>USD</v>
          </cell>
          <cell r="E31">
            <v>12</v>
          </cell>
          <cell r="F31" t="str">
            <v>TERM</v>
          </cell>
          <cell r="G31" t="str">
            <v>FOOD</v>
          </cell>
          <cell r="H31" t="str">
            <v>BUSINESS</v>
          </cell>
          <cell r="I31">
            <v>3505986.41</v>
          </cell>
          <cell r="J31">
            <v>65046.130055658628</v>
          </cell>
          <cell r="K31">
            <v>3505986.41</v>
          </cell>
        </row>
        <row r="32">
          <cell r="A32" t="str">
            <v>TASTEE LIMITED</v>
          </cell>
          <cell r="B32">
            <v>120</v>
          </cell>
          <cell r="C32" t="str">
            <v>02</v>
          </cell>
          <cell r="D32" t="str">
            <v>JA $</v>
          </cell>
          <cell r="E32">
            <v>22.63</v>
          </cell>
          <cell r="F32" t="str">
            <v>TERM</v>
          </cell>
          <cell r="G32" t="str">
            <v>FOOD</v>
          </cell>
          <cell r="H32" t="str">
            <v>BUSINESS</v>
          </cell>
          <cell r="I32">
            <v>4250000</v>
          </cell>
          <cell r="J32">
            <v>0</v>
          </cell>
          <cell r="K32">
            <v>0</v>
          </cell>
        </row>
        <row r="33">
          <cell r="A33" t="str">
            <v>MUSSON JAMAICA LTD.</v>
          </cell>
          <cell r="B33">
            <v>120</v>
          </cell>
          <cell r="C33" t="str">
            <v>02</v>
          </cell>
          <cell r="D33" t="str">
            <v>JA $</v>
          </cell>
          <cell r="E33">
            <v>12</v>
          </cell>
          <cell r="F33" t="str">
            <v>TERM</v>
          </cell>
          <cell r="G33" t="str">
            <v>FOOD</v>
          </cell>
          <cell r="H33" t="str">
            <v>BUSINESS</v>
          </cell>
          <cell r="I33">
            <v>5500000</v>
          </cell>
          <cell r="J33">
            <v>0</v>
          </cell>
          <cell r="K33">
            <v>0</v>
          </cell>
        </row>
        <row r="34">
          <cell r="A34" t="str">
            <v>WENDICO JAMAICA LIMITED</v>
          </cell>
          <cell r="B34">
            <v>150</v>
          </cell>
          <cell r="C34" t="str">
            <v>11</v>
          </cell>
          <cell r="D34" t="str">
            <v>USD</v>
          </cell>
          <cell r="E34">
            <v>12</v>
          </cell>
          <cell r="F34" t="str">
            <v>LEASE</v>
          </cell>
          <cell r="G34" t="str">
            <v>FOOD</v>
          </cell>
          <cell r="H34" t="str">
            <v>BUSINESS</v>
          </cell>
          <cell r="I34">
            <v>9448187.5999999996</v>
          </cell>
          <cell r="J34">
            <v>175291.05009276437</v>
          </cell>
          <cell r="K34">
            <v>9448187.5999999996</v>
          </cell>
        </row>
        <row r="35">
          <cell r="A35" t="str">
            <v>CONTINENTAL BAKING CO.</v>
          </cell>
          <cell r="B35">
            <v>150</v>
          </cell>
          <cell r="C35" t="str">
            <v>00</v>
          </cell>
          <cell r="D35" t="str">
            <v>USD</v>
          </cell>
          <cell r="E35">
            <v>15</v>
          </cell>
          <cell r="F35" t="str">
            <v>LEASE</v>
          </cell>
          <cell r="G35" t="str">
            <v>FOOD</v>
          </cell>
          <cell r="H35" t="str">
            <v>BUSINESS</v>
          </cell>
          <cell r="I35">
            <v>10167565.02</v>
          </cell>
          <cell r="J35">
            <v>188637.56994434138</v>
          </cell>
          <cell r="K35">
            <v>10167565.02</v>
          </cell>
        </row>
        <row r="36">
          <cell r="A36" t="str">
            <v>MUSSON JAMAICA LTD.</v>
          </cell>
          <cell r="B36">
            <v>126</v>
          </cell>
          <cell r="C36" t="str">
            <v>02</v>
          </cell>
          <cell r="D36" t="str">
            <v>JA $</v>
          </cell>
          <cell r="E36">
            <v>12</v>
          </cell>
          <cell r="F36" t="str">
            <v>O/D</v>
          </cell>
          <cell r="G36" t="str">
            <v>FOOD</v>
          </cell>
          <cell r="H36" t="str">
            <v>BUSINESS</v>
          </cell>
          <cell r="I36">
            <v>10244384.68</v>
          </cell>
          <cell r="J36">
            <v>0</v>
          </cell>
          <cell r="K36">
            <v>0</v>
          </cell>
        </row>
        <row r="37">
          <cell r="A37" t="str">
            <v>CONTINENTAL BAKING CO.</v>
          </cell>
          <cell r="B37">
            <v>150</v>
          </cell>
          <cell r="C37" t="str">
            <v>00</v>
          </cell>
          <cell r="D37" t="str">
            <v>USD</v>
          </cell>
          <cell r="E37">
            <v>15</v>
          </cell>
          <cell r="F37" t="str">
            <v>LEASE</v>
          </cell>
          <cell r="G37" t="str">
            <v>FOOD</v>
          </cell>
          <cell r="H37" t="str">
            <v>BUSINESS</v>
          </cell>
          <cell r="I37">
            <v>59477228.659999996</v>
          </cell>
          <cell r="J37">
            <v>1103473.6300556585</v>
          </cell>
          <cell r="K37">
            <v>59477228.659999989</v>
          </cell>
        </row>
        <row r="38">
          <cell r="A38" t="str">
            <v>NESTLE JAMAICA LIMITED</v>
          </cell>
          <cell r="B38">
            <v>120</v>
          </cell>
          <cell r="C38" t="str">
            <v>41</v>
          </cell>
          <cell r="D38" t="str">
            <v>JA $</v>
          </cell>
          <cell r="E38">
            <v>19</v>
          </cell>
          <cell r="F38" t="str">
            <v>TERM</v>
          </cell>
          <cell r="G38" t="str">
            <v>FOOD</v>
          </cell>
          <cell r="H38" t="str">
            <v>BUSINESS</v>
          </cell>
          <cell r="I38">
            <v>68374000</v>
          </cell>
          <cell r="J38">
            <v>0</v>
          </cell>
          <cell r="K38">
            <v>0</v>
          </cell>
        </row>
        <row r="39">
          <cell r="A39" t="str">
            <v>MUSSON JAMAICA LTD.</v>
          </cell>
          <cell r="B39">
            <v>120</v>
          </cell>
          <cell r="C39" t="str">
            <v>42</v>
          </cell>
          <cell r="D39" t="str">
            <v>USD</v>
          </cell>
          <cell r="E39">
            <v>12</v>
          </cell>
          <cell r="F39" t="str">
            <v>TERM</v>
          </cell>
          <cell r="G39" t="str">
            <v>FOOD</v>
          </cell>
          <cell r="H39" t="str">
            <v>BUSINESS</v>
          </cell>
          <cell r="I39">
            <v>70070000</v>
          </cell>
          <cell r="J39">
            <v>1300000</v>
          </cell>
          <cell r="K39">
            <v>70070000</v>
          </cell>
        </row>
        <row r="40">
          <cell r="A40" t="str">
            <v>SHELL COMPANY W.I. LTD.</v>
          </cell>
          <cell r="B40">
            <v>200</v>
          </cell>
          <cell r="C40" t="str">
            <v>60</v>
          </cell>
          <cell r="D40" t="str">
            <v>JA $</v>
          </cell>
          <cell r="E40">
            <v>13.7</v>
          </cell>
          <cell r="F40" t="str">
            <v>O/D</v>
          </cell>
          <cell r="G40" t="str">
            <v>GAS</v>
          </cell>
          <cell r="H40" t="str">
            <v>BUSINESS</v>
          </cell>
          <cell r="I40">
            <v>7.02</v>
          </cell>
          <cell r="J40">
            <v>0</v>
          </cell>
          <cell r="K40">
            <v>0</v>
          </cell>
        </row>
        <row r="41">
          <cell r="A41" t="str">
            <v>TEXACO CARIBBEAN INC.</v>
          </cell>
          <cell r="B41">
            <v>127</v>
          </cell>
          <cell r="C41" t="str">
            <v>02</v>
          </cell>
          <cell r="D41" t="str">
            <v>JA $</v>
          </cell>
          <cell r="E41">
            <v>29</v>
          </cell>
          <cell r="F41" t="str">
            <v>O/D</v>
          </cell>
          <cell r="G41" t="str">
            <v>GAS</v>
          </cell>
          <cell r="H41" t="str">
            <v>BUSINESS</v>
          </cell>
          <cell r="I41">
            <v>809.4</v>
          </cell>
          <cell r="J41">
            <v>0</v>
          </cell>
          <cell r="K41">
            <v>0</v>
          </cell>
        </row>
        <row r="42">
          <cell r="A42" t="str">
            <v>KEENADON LTD T-A L.G SERV CENTRE</v>
          </cell>
          <cell r="B42">
            <v>120</v>
          </cell>
          <cell r="C42" t="str">
            <v>50</v>
          </cell>
          <cell r="D42" t="str">
            <v>JA $</v>
          </cell>
          <cell r="E42">
            <v>29</v>
          </cell>
          <cell r="F42" t="str">
            <v>TERM</v>
          </cell>
          <cell r="G42" t="str">
            <v>GAS</v>
          </cell>
          <cell r="H42" t="str">
            <v>BUSINESS</v>
          </cell>
          <cell r="I42">
            <v>836734.58</v>
          </cell>
          <cell r="J42">
            <v>0</v>
          </cell>
          <cell r="K42">
            <v>0</v>
          </cell>
        </row>
        <row r="43">
          <cell r="A43" t="str">
            <v>KEENADON LTD T-A L.G SERV CENTRE</v>
          </cell>
          <cell r="B43">
            <v>127</v>
          </cell>
          <cell r="C43" t="str">
            <v>06</v>
          </cell>
          <cell r="D43" t="str">
            <v>JA $</v>
          </cell>
          <cell r="E43">
            <v>29</v>
          </cell>
          <cell r="F43" t="str">
            <v>O/D</v>
          </cell>
          <cell r="G43" t="str">
            <v>GAS</v>
          </cell>
          <cell r="H43" t="str">
            <v>BUSINESS</v>
          </cell>
          <cell r="I43">
            <v>1609904.09</v>
          </cell>
          <cell r="J43">
            <v>0</v>
          </cell>
          <cell r="K43">
            <v>0</v>
          </cell>
        </row>
        <row r="44">
          <cell r="A44" t="str">
            <v>EPPING OIL COMPANY LIMITED</v>
          </cell>
          <cell r="B44">
            <v>120</v>
          </cell>
          <cell r="C44" t="str">
            <v>50</v>
          </cell>
          <cell r="D44" t="str">
            <v>JA $</v>
          </cell>
          <cell r="E44">
            <v>31</v>
          </cell>
          <cell r="F44" t="str">
            <v>TERM</v>
          </cell>
          <cell r="G44" t="str">
            <v>GAS</v>
          </cell>
          <cell r="H44" t="str">
            <v>BUSINESS</v>
          </cell>
          <cell r="I44">
            <v>2533333.37</v>
          </cell>
          <cell r="J44">
            <v>0</v>
          </cell>
          <cell r="K44">
            <v>0</v>
          </cell>
        </row>
        <row r="45">
          <cell r="A45" t="str">
            <v>SHELL COMPANY W.I. LTD.</v>
          </cell>
          <cell r="B45">
            <v>120</v>
          </cell>
          <cell r="C45" t="str">
            <v>02</v>
          </cell>
          <cell r="D45" t="str">
            <v>JA $</v>
          </cell>
          <cell r="E45">
            <v>13.7</v>
          </cell>
          <cell r="F45" t="str">
            <v>TERM</v>
          </cell>
          <cell r="G45" t="str">
            <v>GAS</v>
          </cell>
          <cell r="H45" t="str">
            <v>BUSINESS</v>
          </cell>
          <cell r="I45">
            <v>50000000</v>
          </cell>
          <cell r="J45">
            <v>0</v>
          </cell>
          <cell r="K45">
            <v>0</v>
          </cell>
        </row>
        <row r="46">
          <cell r="A46" t="str">
            <v>JAMAICA PUBLIC SERVICE CO. LTD</v>
          </cell>
          <cell r="B46">
            <v>120</v>
          </cell>
          <cell r="C46" t="str">
            <v>02</v>
          </cell>
          <cell r="D46" t="str">
            <v>USD</v>
          </cell>
          <cell r="E46">
            <v>9.75</v>
          </cell>
          <cell r="F46" t="str">
            <v>TERM</v>
          </cell>
          <cell r="G46" t="str">
            <v>GAS</v>
          </cell>
          <cell r="H46" t="str">
            <v>BUSINESS</v>
          </cell>
          <cell r="I46">
            <v>183260000</v>
          </cell>
          <cell r="J46">
            <v>3400000</v>
          </cell>
          <cell r="K46">
            <v>183260000</v>
          </cell>
        </row>
        <row r="47">
          <cell r="A47" t="str">
            <v>BROOKS ANN-MARIE</v>
          </cell>
          <cell r="B47">
            <v>200</v>
          </cell>
          <cell r="C47" t="str">
            <v>01</v>
          </cell>
          <cell r="D47" t="str">
            <v>JA $</v>
          </cell>
          <cell r="E47">
            <v>0</v>
          </cell>
          <cell r="F47" t="str">
            <v>O/D</v>
          </cell>
          <cell r="G47" t="str">
            <v>INDIV.</v>
          </cell>
          <cell r="H47" t="str">
            <v>INDIV.</v>
          </cell>
          <cell r="I47">
            <v>65.22</v>
          </cell>
          <cell r="J47">
            <v>0</v>
          </cell>
          <cell r="K47">
            <v>0</v>
          </cell>
        </row>
        <row r="48">
          <cell r="A48" t="str">
            <v>CROOKS MILLICENT</v>
          </cell>
          <cell r="B48">
            <v>200</v>
          </cell>
          <cell r="C48" t="str">
            <v>01</v>
          </cell>
          <cell r="D48" t="str">
            <v>JA $</v>
          </cell>
          <cell r="E48">
            <v>0</v>
          </cell>
          <cell r="F48" t="str">
            <v>O/D</v>
          </cell>
          <cell r="G48" t="str">
            <v>INDIV.</v>
          </cell>
          <cell r="H48" t="str">
            <v>INDIV.</v>
          </cell>
          <cell r="I48">
            <v>995.12</v>
          </cell>
          <cell r="J48">
            <v>0</v>
          </cell>
          <cell r="K48">
            <v>0</v>
          </cell>
        </row>
        <row r="49">
          <cell r="A49" t="str">
            <v>BINGHAM KELLI-ANN</v>
          </cell>
          <cell r="B49">
            <v>200</v>
          </cell>
          <cell r="C49" t="str">
            <v>01</v>
          </cell>
          <cell r="D49" t="str">
            <v>JA $</v>
          </cell>
          <cell r="E49">
            <v>0</v>
          </cell>
          <cell r="F49" t="str">
            <v>O/D</v>
          </cell>
          <cell r="G49" t="str">
            <v>INDIV.</v>
          </cell>
          <cell r="H49" t="str">
            <v>INDIV.</v>
          </cell>
          <cell r="I49">
            <v>1334.2</v>
          </cell>
          <cell r="J49">
            <v>0</v>
          </cell>
          <cell r="K49">
            <v>0</v>
          </cell>
        </row>
        <row r="50">
          <cell r="A50" t="str">
            <v>STAFF-4%</v>
          </cell>
          <cell r="B50">
            <v>121</v>
          </cell>
          <cell r="C50" t="str">
            <v>00</v>
          </cell>
          <cell r="D50" t="str">
            <v>JA $</v>
          </cell>
          <cell r="E50">
            <v>4</v>
          </cell>
          <cell r="F50" t="str">
            <v>TERM</v>
          </cell>
          <cell r="G50" t="str">
            <v>INDIV.</v>
          </cell>
          <cell r="H50" t="str">
            <v>INDIV.</v>
          </cell>
          <cell r="I50">
            <v>60575968.479999997</v>
          </cell>
          <cell r="J50">
            <v>0</v>
          </cell>
          <cell r="K50">
            <v>0</v>
          </cell>
        </row>
        <row r="51">
          <cell r="A51" t="str">
            <v>DUQUESNAY STEPHEN</v>
          </cell>
          <cell r="B51">
            <v>120</v>
          </cell>
          <cell r="C51" t="str">
            <v>03</v>
          </cell>
          <cell r="D51" t="str">
            <v>JA $</v>
          </cell>
          <cell r="E51">
            <v>10</v>
          </cell>
          <cell r="F51" t="str">
            <v>MTG.</v>
          </cell>
          <cell r="G51" t="str">
            <v>INDIV.</v>
          </cell>
          <cell r="H51" t="str">
            <v>INDIV.</v>
          </cell>
          <cell r="I51">
            <v>0.04</v>
          </cell>
          <cell r="J51">
            <v>0</v>
          </cell>
          <cell r="K51">
            <v>0</v>
          </cell>
        </row>
        <row r="52">
          <cell r="A52" t="str">
            <v>DUQUESNAY RONALD</v>
          </cell>
          <cell r="B52">
            <v>120</v>
          </cell>
          <cell r="C52" t="str">
            <v>03</v>
          </cell>
          <cell r="D52" t="str">
            <v>JA $</v>
          </cell>
          <cell r="E52">
            <v>10</v>
          </cell>
          <cell r="F52" t="str">
            <v>MTG.</v>
          </cell>
          <cell r="G52" t="str">
            <v>INDIV.</v>
          </cell>
          <cell r="H52" t="str">
            <v>INDIV.</v>
          </cell>
          <cell r="I52">
            <v>1854.49</v>
          </cell>
          <cell r="J52">
            <v>0</v>
          </cell>
          <cell r="K52">
            <v>0</v>
          </cell>
        </row>
        <row r="53">
          <cell r="A53" t="str">
            <v>DUQUESNAY STEPHEN</v>
          </cell>
          <cell r="B53">
            <v>120</v>
          </cell>
          <cell r="C53" t="str">
            <v>33</v>
          </cell>
          <cell r="D53" t="str">
            <v>JA $</v>
          </cell>
          <cell r="E53">
            <v>10</v>
          </cell>
          <cell r="F53" t="str">
            <v>MTG.</v>
          </cell>
          <cell r="G53" t="str">
            <v>INDIV.</v>
          </cell>
          <cell r="H53" t="str">
            <v>INDIV.</v>
          </cell>
          <cell r="I53">
            <v>32247.22</v>
          </cell>
          <cell r="J53">
            <v>0</v>
          </cell>
          <cell r="K53">
            <v>0</v>
          </cell>
        </row>
        <row r="54">
          <cell r="A54" t="str">
            <v>DUQUESNAY RONALD</v>
          </cell>
          <cell r="B54">
            <v>120</v>
          </cell>
          <cell r="C54" t="str">
            <v>33</v>
          </cell>
          <cell r="D54" t="str">
            <v>JA $</v>
          </cell>
          <cell r="E54">
            <v>10</v>
          </cell>
          <cell r="F54" t="str">
            <v>MTG.</v>
          </cell>
          <cell r="G54" t="str">
            <v>INDIV.</v>
          </cell>
          <cell r="H54" t="str">
            <v>INDIV.</v>
          </cell>
          <cell r="I54">
            <v>32346.95</v>
          </cell>
          <cell r="J54">
            <v>0</v>
          </cell>
          <cell r="K54">
            <v>0</v>
          </cell>
        </row>
        <row r="55">
          <cell r="A55" t="str">
            <v>CHARLTON CECIL ET AL</v>
          </cell>
          <cell r="B55">
            <v>126</v>
          </cell>
          <cell r="C55" t="str">
            <v>04</v>
          </cell>
          <cell r="D55" t="str">
            <v>JA $</v>
          </cell>
          <cell r="E55">
            <v>12</v>
          </cell>
          <cell r="F55" t="str">
            <v>O/D</v>
          </cell>
          <cell r="G55" t="str">
            <v>INDIV.</v>
          </cell>
          <cell r="H55" t="str">
            <v>INDIV.</v>
          </cell>
          <cell r="I55">
            <v>345812.47999999998</v>
          </cell>
          <cell r="J55">
            <v>0</v>
          </cell>
          <cell r="K55">
            <v>0</v>
          </cell>
        </row>
        <row r="56">
          <cell r="A56" t="str">
            <v>CLARKE WILLIAM</v>
          </cell>
          <cell r="B56">
            <v>120</v>
          </cell>
          <cell r="C56" t="str">
            <v>52</v>
          </cell>
          <cell r="D56" t="str">
            <v>USD</v>
          </cell>
          <cell r="E56">
            <v>20</v>
          </cell>
          <cell r="F56" t="str">
            <v>TERM</v>
          </cell>
          <cell r="G56" t="str">
            <v>INDIV.</v>
          </cell>
          <cell r="H56" t="str">
            <v>INDIV.</v>
          </cell>
          <cell r="I56">
            <v>10780000</v>
          </cell>
          <cell r="J56">
            <v>200000</v>
          </cell>
          <cell r="K56">
            <v>10780000</v>
          </cell>
        </row>
        <row r="57">
          <cell r="A57" t="str">
            <v>STAFF-20.75%</v>
          </cell>
          <cell r="B57">
            <v>121</v>
          </cell>
          <cell r="C57" t="str">
            <v>06</v>
          </cell>
          <cell r="D57" t="str">
            <v>JA $</v>
          </cell>
          <cell r="E57">
            <v>20.75</v>
          </cell>
          <cell r="F57" t="str">
            <v>TERM</v>
          </cell>
          <cell r="G57" t="str">
            <v>INDIV.</v>
          </cell>
          <cell r="H57" t="str">
            <v>INDIV.</v>
          </cell>
          <cell r="I57">
            <v>1665324.8</v>
          </cell>
          <cell r="J57">
            <v>0</v>
          </cell>
          <cell r="K57">
            <v>0</v>
          </cell>
        </row>
        <row r="58">
          <cell r="A58" t="str">
            <v>COUSINS JACQUELINE AND OR AWALI</v>
          </cell>
          <cell r="B58">
            <v>200</v>
          </cell>
          <cell r="C58" t="str">
            <v>05</v>
          </cell>
          <cell r="D58" t="str">
            <v>JA $</v>
          </cell>
          <cell r="E58">
            <v>31.5</v>
          </cell>
          <cell r="F58" t="str">
            <v>O/D</v>
          </cell>
          <cell r="G58" t="str">
            <v>INDIV.</v>
          </cell>
          <cell r="H58" t="str">
            <v>INDIV.</v>
          </cell>
          <cell r="I58">
            <v>24.97</v>
          </cell>
          <cell r="J58">
            <v>0</v>
          </cell>
          <cell r="K58">
            <v>0</v>
          </cell>
        </row>
        <row r="59">
          <cell r="A59" t="str">
            <v>ROPER MICHELLE</v>
          </cell>
          <cell r="B59">
            <v>200</v>
          </cell>
          <cell r="C59" t="str">
            <v>05</v>
          </cell>
          <cell r="D59" t="str">
            <v>JA $</v>
          </cell>
          <cell r="E59">
            <v>31.5</v>
          </cell>
          <cell r="F59" t="str">
            <v>O/D</v>
          </cell>
          <cell r="G59" t="str">
            <v>INDIV.</v>
          </cell>
          <cell r="H59" t="str">
            <v>INDIV.</v>
          </cell>
          <cell r="I59">
            <v>41.51</v>
          </cell>
          <cell r="J59">
            <v>0</v>
          </cell>
          <cell r="K59">
            <v>0</v>
          </cell>
        </row>
        <row r="60">
          <cell r="A60" t="str">
            <v>SAMUELS CAROL AND OR ROCHESTER M</v>
          </cell>
          <cell r="B60">
            <v>200</v>
          </cell>
          <cell r="C60" t="str">
            <v>05</v>
          </cell>
          <cell r="D60" t="str">
            <v>JA $</v>
          </cell>
          <cell r="E60">
            <v>31.5</v>
          </cell>
          <cell r="F60" t="str">
            <v>O/D</v>
          </cell>
          <cell r="G60" t="str">
            <v>INDIV.</v>
          </cell>
          <cell r="H60" t="str">
            <v>INDIV.</v>
          </cell>
          <cell r="I60">
            <v>49.92</v>
          </cell>
          <cell r="J60">
            <v>0</v>
          </cell>
          <cell r="K60">
            <v>0</v>
          </cell>
        </row>
        <row r="61">
          <cell r="A61" t="str">
            <v>GILZENE LLOYD OR CHUNG SYDIA</v>
          </cell>
          <cell r="B61">
            <v>200</v>
          </cell>
          <cell r="C61" t="str">
            <v>05</v>
          </cell>
          <cell r="D61" t="str">
            <v>JA $</v>
          </cell>
          <cell r="E61">
            <v>31.5</v>
          </cell>
          <cell r="F61" t="str">
            <v>O/D</v>
          </cell>
          <cell r="G61" t="str">
            <v>INDIV.</v>
          </cell>
          <cell r="H61" t="str">
            <v>INDIV.</v>
          </cell>
          <cell r="I61">
            <v>51.91</v>
          </cell>
          <cell r="J61">
            <v>0</v>
          </cell>
          <cell r="K61">
            <v>0</v>
          </cell>
        </row>
        <row r="62">
          <cell r="A62" t="str">
            <v>NEMBHARD BRIAN</v>
          </cell>
          <cell r="B62">
            <v>200</v>
          </cell>
          <cell r="C62" t="str">
            <v>05</v>
          </cell>
          <cell r="D62" t="str">
            <v>JA $</v>
          </cell>
          <cell r="E62">
            <v>31.5</v>
          </cell>
          <cell r="F62" t="str">
            <v>O/D</v>
          </cell>
          <cell r="G62" t="str">
            <v>INDIV.</v>
          </cell>
          <cell r="H62" t="str">
            <v>INDIV.</v>
          </cell>
          <cell r="I62">
            <v>63.69</v>
          </cell>
          <cell r="J62">
            <v>0</v>
          </cell>
          <cell r="K62">
            <v>0</v>
          </cell>
        </row>
        <row r="63">
          <cell r="A63" t="str">
            <v>EDMOND BOCCHIT</v>
          </cell>
          <cell r="B63">
            <v>200</v>
          </cell>
          <cell r="C63" t="str">
            <v>05</v>
          </cell>
          <cell r="D63" t="str">
            <v>JA $</v>
          </cell>
          <cell r="E63">
            <v>31.5</v>
          </cell>
          <cell r="F63" t="str">
            <v>O/D</v>
          </cell>
          <cell r="G63" t="str">
            <v>INDIV.</v>
          </cell>
          <cell r="H63" t="str">
            <v>INDIV.</v>
          </cell>
          <cell r="I63">
            <v>70.569999999999993</v>
          </cell>
          <cell r="J63">
            <v>0</v>
          </cell>
          <cell r="K63">
            <v>0</v>
          </cell>
        </row>
        <row r="64">
          <cell r="A64" t="str">
            <v>STEPHENS INGRID</v>
          </cell>
          <cell r="B64">
            <v>200</v>
          </cell>
          <cell r="C64" t="str">
            <v>05</v>
          </cell>
          <cell r="D64" t="str">
            <v>JA $</v>
          </cell>
          <cell r="E64">
            <v>31.5</v>
          </cell>
          <cell r="F64" t="str">
            <v>O/D</v>
          </cell>
          <cell r="G64" t="str">
            <v>INDIV.</v>
          </cell>
          <cell r="H64" t="str">
            <v>INDIV.</v>
          </cell>
          <cell r="I64">
            <v>95.91</v>
          </cell>
          <cell r="J64">
            <v>0</v>
          </cell>
          <cell r="K64">
            <v>0</v>
          </cell>
        </row>
        <row r="65">
          <cell r="A65" t="str">
            <v>SALAS ALBERTO EQUARDO</v>
          </cell>
          <cell r="B65">
            <v>200</v>
          </cell>
          <cell r="C65" t="str">
            <v>05</v>
          </cell>
          <cell r="D65" t="str">
            <v>JA $</v>
          </cell>
          <cell r="E65">
            <v>31.5</v>
          </cell>
          <cell r="F65" t="str">
            <v>O/D</v>
          </cell>
          <cell r="G65" t="str">
            <v>INDIV.</v>
          </cell>
          <cell r="H65" t="str">
            <v>INDIV.</v>
          </cell>
          <cell r="I65">
            <v>100</v>
          </cell>
          <cell r="J65">
            <v>0</v>
          </cell>
          <cell r="K65">
            <v>0</v>
          </cell>
        </row>
        <row r="66">
          <cell r="A66" t="str">
            <v>MCINTOSH FAY AND OR PATRICK</v>
          </cell>
          <cell r="B66">
            <v>200</v>
          </cell>
          <cell r="C66" t="str">
            <v>05</v>
          </cell>
          <cell r="D66" t="str">
            <v>JA $</v>
          </cell>
          <cell r="E66">
            <v>31.5</v>
          </cell>
          <cell r="F66" t="str">
            <v>O/D</v>
          </cell>
          <cell r="G66" t="str">
            <v>INDIV.</v>
          </cell>
          <cell r="H66" t="str">
            <v>INDIV.</v>
          </cell>
          <cell r="I66">
            <v>100</v>
          </cell>
          <cell r="J66">
            <v>0</v>
          </cell>
          <cell r="K66">
            <v>0</v>
          </cell>
        </row>
        <row r="67">
          <cell r="A67" t="str">
            <v>CHUNG MICHAEL AND OR GLORIA</v>
          </cell>
          <cell r="B67">
            <v>200</v>
          </cell>
          <cell r="C67" t="str">
            <v>63</v>
          </cell>
          <cell r="D67" t="str">
            <v>USD</v>
          </cell>
          <cell r="E67">
            <v>31.5</v>
          </cell>
          <cell r="F67" t="str">
            <v>O/D</v>
          </cell>
          <cell r="G67" t="str">
            <v>INDIV.</v>
          </cell>
          <cell r="H67" t="str">
            <v>INDIV.</v>
          </cell>
          <cell r="I67">
            <v>126.13</v>
          </cell>
          <cell r="J67">
            <v>2.3400742115027828</v>
          </cell>
          <cell r="K67">
            <v>126.13</v>
          </cell>
        </row>
        <row r="68">
          <cell r="A68" t="str">
            <v>RUSSELL PRINCE OR LINDO TANYA</v>
          </cell>
          <cell r="B68">
            <v>200</v>
          </cell>
          <cell r="C68" t="str">
            <v>05</v>
          </cell>
          <cell r="D68" t="str">
            <v>JA $</v>
          </cell>
          <cell r="E68">
            <v>31.5</v>
          </cell>
          <cell r="F68" t="str">
            <v>O/D</v>
          </cell>
          <cell r="G68" t="str">
            <v>INDIV.</v>
          </cell>
          <cell r="H68" t="str">
            <v>INDIV.</v>
          </cell>
          <cell r="I68">
            <v>139.91</v>
          </cell>
          <cell r="J68">
            <v>0</v>
          </cell>
          <cell r="K68">
            <v>0</v>
          </cell>
        </row>
        <row r="69">
          <cell r="A69" t="str">
            <v>CAMPBELL ROGER ANGUS</v>
          </cell>
          <cell r="B69">
            <v>200</v>
          </cell>
          <cell r="C69" t="str">
            <v>62</v>
          </cell>
          <cell r="D69" t="str">
            <v>JA $</v>
          </cell>
          <cell r="E69">
            <v>31.5</v>
          </cell>
          <cell r="F69" t="str">
            <v>O/D</v>
          </cell>
          <cell r="G69" t="str">
            <v>INDIV.</v>
          </cell>
          <cell r="H69" t="str">
            <v>INDIV.</v>
          </cell>
          <cell r="I69">
            <v>299.39</v>
          </cell>
          <cell r="J69">
            <v>0</v>
          </cell>
          <cell r="K69">
            <v>0</v>
          </cell>
        </row>
        <row r="70">
          <cell r="A70" t="str">
            <v>BROWNE GLENROY OR MARJORIE</v>
          </cell>
          <cell r="B70">
            <v>200</v>
          </cell>
          <cell r="C70" t="str">
            <v>05</v>
          </cell>
          <cell r="D70" t="str">
            <v>JA $</v>
          </cell>
          <cell r="E70">
            <v>31.5</v>
          </cell>
          <cell r="F70" t="str">
            <v>O/D</v>
          </cell>
          <cell r="G70" t="str">
            <v>INDIV.</v>
          </cell>
          <cell r="H70" t="str">
            <v>INDIV.</v>
          </cell>
          <cell r="I70">
            <v>367.48</v>
          </cell>
          <cell r="J70">
            <v>0</v>
          </cell>
          <cell r="K70">
            <v>0</v>
          </cell>
        </row>
        <row r="71">
          <cell r="A71" t="str">
            <v>LOPEZ GARCIA NANCY</v>
          </cell>
          <cell r="B71">
            <v>200</v>
          </cell>
          <cell r="C71" t="str">
            <v>06</v>
          </cell>
          <cell r="D71" t="str">
            <v>USD</v>
          </cell>
          <cell r="E71">
            <v>31.5</v>
          </cell>
          <cell r="F71" t="str">
            <v>O/D</v>
          </cell>
          <cell r="G71" t="str">
            <v>INDIV.</v>
          </cell>
          <cell r="H71" t="str">
            <v>INDIV.</v>
          </cell>
          <cell r="I71">
            <v>472.7</v>
          </cell>
          <cell r="J71">
            <v>8.7699443413729128</v>
          </cell>
          <cell r="K71">
            <v>472.7</v>
          </cell>
        </row>
        <row r="72">
          <cell r="A72" t="str">
            <v>MCARDLE TOM AND OR TRACEY</v>
          </cell>
          <cell r="B72">
            <v>200</v>
          </cell>
          <cell r="C72" t="str">
            <v>05</v>
          </cell>
          <cell r="D72" t="str">
            <v>JA $</v>
          </cell>
          <cell r="E72">
            <v>31.5</v>
          </cell>
          <cell r="F72" t="str">
            <v>O/D</v>
          </cell>
          <cell r="G72" t="str">
            <v>INDIV.</v>
          </cell>
          <cell r="H72" t="str">
            <v>INDIV.</v>
          </cell>
          <cell r="I72">
            <v>527.67999999999995</v>
          </cell>
          <cell r="J72">
            <v>0</v>
          </cell>
          <cell r="K72">
            <v>0</v>
          </cell>
        </row>
        <row r="73">
          <cell r="A73" t="str">
            <v>LOVINDEER KENNETH OR PAULINE</v>
          </cell>
          <cell r="B73">
            <v>200</v>
          </cell>
          <cell r="C73" t="str">
            <v>05</v>
          </cell>
          <cell r="D73" t="str">
            <v>JA $</v>
          </cell>
          <cell r="E73">
            <v>31.5</v>
          </cell>
          <cell r="F73" t="str">
            <v>O/D</v>
          </cell>
          <cell r="G73" t="str">
            <v>INDIV.</v>
          </cell>
          <cell r="H73" t="str">
            <v>INDIV.</v>
          </cell>
          <cell r="I73">
            <v>781.8</v>
          </cell>
          <cell r="J73">
            <v>0</v>
          </cell>
          <cell r="K73">
            <v>0</v>
          </cell>
        </row>
        <row r="74">
          <cell r="A74" t="str">
            <v>DUQUESNAY SAMANTHA</v>
          </cell>
          <cell r="B74">
            <v>200</v>
          </cell>
          <cell r="C74" t="str">
            <v>05</v>
          </cell>
          <cell r="D74" t="str">
            <v>JA $</v>
          </cell>
          <cell r="E74">
            <v>31.5</v>
          </cell>
          <cell r="F74" t="str">
            <v>O/D</v>
          </cell>
          <cell r="G74" t="str">
            <v>INDIV.</v>
          </cell>
          <cell r="H74" t="str">
            <v>INDIV.</v>
          </cell>
          <cell r="I74">
            <v>2683.04</v>
          </cell>
          <cell r="J74">
            <v>0</v>
          </cell>
          <cell r="K74">
            <v>0</v>
          </cell>
        </row>
        <row r="75">
          <cell r="A75" t="str">
            <v>BANKSTON BAILEY DEBORAH</v>
          </cell>
          <cell r="B75">
            <v>200</v>
          </cell>
          <cell r="C75" t="str">
            <v>06</v>
          </cell>
          <cell r="D75" t="str">
            <v>USD</v>
          </cell>
          <cell r="E75">
            <v>31.5</v>
          </cell>
          <cell r="F75" t="str">
            <v>O/D</v>
          </cell>
          <cell r="G75" t="str">
            <v>INDIV.</v>
          </cell>
          <cell r="H75" t="str">
            <v>INDIV.</v>
          </cell>
          <cell r="I75">
            <v>26888.02</v>
          </cell>
          <cell r="J75">
            <v>498.85009276437847</v>
          </cell>
          <cell r="K75">
            <v>26888.02</v>
          </cell>
        </row>
        <row r="76">
          <cell r="A76" t="str">
            <v>MILLWOOD MICHAEL AND OR CHARLENE</v>
          </cell>
          <cell r="B76">
            <v>200</v>
          </cell>
          <cell r="C76" t="str">
            <v>05</v>
          </cell>
          <cell r="D76" t="str">
            <v>JA $</v>
          </cell>
          <cell r="E76">
            <v>31.5</v>
          </cell>
          <cell r="F76" t="str">
            <v>O/D</v>
          </cell>
          <cell r="G76" t="str">
            <v>INDIV.</v>
          </cell>
          <cell r="H76" t="str">
            <v>INDIV.</v>
          </cell>
          <cell r="I76">
            <v>61193.88</v>
          </cell>
          <cell r="J76">
            <v>0</v>
          </cell>
          <cell r="K76">
            <v>0</v>
          </cell>
        </row>
        <row r="77">
          <cell r="A77" t="str">
            <v>HOLMES OLIVER OR DAYLE</v>
          </cell>
          <cell r="B77">
            <v>200</v>
          </cell>
          <cell r="C77" t="str">
            <v>05</v>
          </cell>
          <cell r="D77" t="str">
            <v>JA $</v>
          </cell>
          <cell r="E77">
            <v>31.5</v>
          </cell>
          <cell r="F77" t="str">
            <v>O/D</v>
          </cell>
          <cell r="G77" t="str">
            <v>INDIV.</v>
          </cell>
          <cell r="H77" t="str">
            <v>INDIV.</v>
          </cell>
          <cell r="I77">
            <v>505341.57</v>
          </cell>
          <cell r="J77">
            <v>0</v>
          </cell>
          <cell r="K77">
            <v>0</v>
          </cell>
        </row>
        <row r="78">
          <cell r="A78" t="str">
            <v>BARRETT CALMAN</v>
          </cell>
          <cell r="B78">
            <v>120</v>
          </cell>
          <cell r="C78" t="str">
            <v>02</v>
          </cell>
          <cell r="D78" t="str">
            <v>JA $</v>
          </cell>
          <cell r="E78">
            <v>32</v>
          </cell>
          <cell r="F78" t="str">
            <v>TERM</v>
          </cell>
          <cell r="G78" t="str">
            <v>INDIV.</v>
          </cell>
          <cell r="H78" t="str">
            <v>INDIV.</v>
          </cell>
          <cell r="I78">
            <v>3733333.32</v>
          </cell>
          <cell r="J78">
            <v>0</v>
          </cell>
          <cell r="K78">
            <v>0</v>
          </cell>
        </row>
        <row r="79">
          <cell r="A79" t="str">
            <v>URITH WONG</v>
          </cell>
          <cell r="B79">
            <v>120</v>
          </cell>
          <cell r="C79" t="str">
            <v>02</v>
          </cell>
          <cell r="D79" t="str">
            <v>JA $</v>
          </cell>
          <cell r="E79">
            <v>40</v>
          </cell>
          <cell r="F79" t="str">
            <v>TERM</v>
          </cell>
          <cell r="G79" t="str">
            <v>INDIV.</v>
          </cell>
          <cell r="H79" t="str">
            <v>INDIV.</v>
          </cell>
          <cell r="I79">
            <v>753226.57</v>
          </cell>
          <cell r="J79">
            <v>0</v>
          </cell>
          <cell r="K79">
            <v>0</v>
          </cell>
        </row>
        <row r="80">
          <cell r="A80" t="str">
            <v>JAMAICA BROILERS GROUP</v>
          </cell>
          <cell r="B80">
            <v>120</v>
          </cell>
          <cell r="C80" t="str">
            <v>02</v>
          </cell>
          <cell r="D80" t="str">
            <v>JA $</v>
          </cell>
          <cell r="E80">
            <v>12</v>
          </cell>
          <cell r="F80" t="str">
            <v>TERM</v>
          </cell>
          <cell r="G80" t="str">
            <v>LIVESTOCK</v>
          </cell>
          <cell r="H80" t="str">
            <v>BUSINESS</v>
          </cell>
          <cell r="I80">
            <v>9394740</v>
          </cell>
          <cell r="J80">
            <v>0</v>
          </cell>
          <cell r="K80">
            <v>0</v>
          </cell>
        </row>
        <row r="81">
          <cell r="A81" t="str">
            <v>TROPICAIR</v>
          </cell>
          <cell r="B81">
            <v>120</v>
          </cell>
          <cell r="C81" t="str">
            <v>63</v>
          </cell>
          <cell r="D81" t="str">
            <v>JA $</v>
          </cell>
          <cell r="E81">
            <v>10</v>
          </cell>
          <cell r="F81" t="str">
            <v>TERM</v>
          </cell>
          <cell r="G81" t="str">
            <v>METALS</v>
          </cell>
          <cell r="H81" t="str">
            <v>BUSINESS</v>
          </cell>
          <cell r="I81">
            <v>1300010</v>
          </cell>
          <cell r="J81">
            <v>0</v>
          </cell>
          <cell r="K81">
            <v>0</v>
          </cell>
        </row>
        <row r="82">
          <cell r="A82" t="str">
            <v>TROPICAIR</v>
          </cell>
          <cell r="B82">
            <v>120</v>
          </cell>
          <cell r="C82" t="str">
            <v>02</v>
          </cell>
          <cell r="D82" t="str">
            <v>USD</v>
          </cell>
          <cell r="E82">
            <v>10</v>
          </cell>
          <cell r="F82" t="str">
            <v>TERM</v>
          </cell>
          <cell r="G82" t="str">
            <v>METALS</v>
          </cell>
          <cell r="H82" t="str">
            <v>BUSINESS</v>
          </cell>
          <cell r="I82">
            <v>61985000</v>
          </cell>
          <cell r="J82">
            <v>1150000</v>
          </cell>
          <cell r="K82">
            <v>61985000</v>
          </cell>
        </row>
        <row r="83">
          <cell r="A83" t="str">
            <v>CHECKER CHEMICALS LIMITED</v>
          </cell>
          <cell r="B83">
            <v>127</v>
          </cell>
          <cell r="C83" t="str">
            <v>06</v>
          </cell>
          <cell r="D83" t="str">
            <v>JA $</v>
          </cell>
          <cell r="E83">
            <v>19</v>
          </cell>
          <cell r="F83" t="str">
            <v>O/D</v>
          </cell>
          <cell r="G83" t="str">
            <v>MFG-CHEM</v>
          </cell>
          <cell r="H83" t="str">
            <v>BUSINESS</v>
          </cell>
          <cell r="I83">
            <v>1044888.91</v>
          </cell>
          <cell r="J83">
            <v>0</v>
          </cell>
          <cell r="K83">
            <v>0</v>
          </cell>
        </row>
        <row r="84">
          <cell r="A84" t="str">
            <v>CHECKER INT'L</v>
          </cell>
          <cell r="B84">
            <v>120</v>
          </cell>
          <cell r="C84" t="str">
            <v>02</v>
          </cell>
          <cell r="D84" t="str">
            <v>USD</v>
          </cell>
          <cell r="E84">
            <v>12</v>
          </cell>
          <cell r="F84" t="str">
            <v>TERM</v>
          </cell>
          <cell r="G84" t="str">
            <v>MFG-CHEM</v>
          </cell>
          <cell r="H84" t="str">
            <v>BUSINESS</v>
          </cell>
          <cell r="I84">
            <v>1320802.79</v>
          </cell>
          <cell r="J84">
            <v>24504.689981447125</v>
          </cell>
          <cell r="K84">
            <v>1320802.79</v>
          </cell>
        </row>
        <row r="85">
          <cell r="A85" t="str">
            <v>CARIBBEAN BRAKE PRODUCTS LTD</v>
          </cell>
          <cell r="B85">
            <v>128</v>
          </cell>
          <cell r="C85" t="str">
            <v>03</v>
          </cell>
          <cell r="D85" t="str">
            <v>USD</v>
          </cell>
          <cell r="E85">
            <v>9.4600000000000009</v>
          </cell>
          <cell r="F85" t="str">
            <v>L/C</v>
          </cell>
          <cell r="G85" t="str">
            <v>MFG-OTHER</v>
          </cell>
          <cell r="H85" t="str">
            <v>BUSINESS</v>
          </cell>
          <cell r="I85">
            <v>15570088.689999999</v>
          </cell>
          <cell r="J85">
            <v>288869.92003710574</v>
          </cell>
          <cell r="K85">
            <v>15570088.689999999</v>
          </cell>
        </row>
        <row r="86">
          <cell r="A86" t="str">
            <v>EMBAJADA DE VENEZUELA EN JAMAICA</v>
          </cell>
          <cell r="B86">
            <v>200</v>
          </cell>
          <cell r="C86" t="str">
            <v>02</v>
          </cell>
          <cell r="D86" t="str">
            <v>JA $</v>
          </cell>
          <cell r="E86">
            <v>12</v>
          </cell>
          <cell r="F86" t="str">
            <v>O/D</v>
          </cell>
          <cell r="G86" t="str">
            <v>O'SEAS RES</v>
          </cell>
          <cell r="H86" t="str">
            <v>O'SEAS RES</v>
          </cell>
          <cell r="I86">
            <v>100</v>
          </cell>
          <cell r="J86">
            <v>0</v>
          </cell>
          <cell r="K86">
            <v>0</v>
          </cell>
        </row>
        <row r="87">
          <cell r="A87" t="str">
            <v>EMBAJADA DE VENEZUELA EN JAMAICA</v>
          </cell>
          <cell r="B87">
            <v>200</v>
          </cell>
          <cell r="C87" t="str">
            <v>02</v>
          </cell>
          <cell r="D87" t="str">
            <v>JA $</v>
          </cell>
          <cell r="E87">
            <v>12</v>
          </cell>
          <cell r="F87" t="str">
            <v>O/D</v>
          </cell>
          <cell r="G87" t="str">
            <v>O'SEAS RES</v>
          </cell>
          <cell r="H87" t="str">
            <v>O'SEAS RES</v>
          </cell>
          <cell r="I87">
            <v>100</v>
          </cell>
          <cell r="J87">
            <v>0</v>
          </cell>
          <cell r="K87">
            <v>0</v>
          </cell>
        </row>
        <row r="88">
          <cell r="A88" t="str">
            <v>EMBAJADA DE VENEZUELA -IVCC</v>
          </cell>
          <cell r="B88">
            <v>200</v>
          </cell>
          <cell r="C88" t="str">
            <v>02</v>
          </cell>
          <cell r="D88" t="str">
            <v>JA $</v>
          </cell>
          <cell r="E88">
            <v>12</v>
          </cell>
          <cell r="F88" t="str">
            <v>O/D</v>
          </cell>
          <cell r="G88" t="str">
            <v>O'SEAS RES</v>
          </cell>
          <cell r="H88" t="str">
            <v>O'SEAS RES</v>
          </cell>
          <cell r="I88">
            <v>100</v>
          </cell>
          <cell r="J88">
            <v>0</v>
          </cell>
          <cell r="K88">
            <v>0</v>
          </cell>
        </row>
        <row r="89">
          <cell r="A89" t="str">
            <v>EMBAJADA DE VENEZUELA -IVCC</v>
          </cell>
          <cell r="B89">
            <v>200</v>
          </cell>
          <cell r="C89" t="str">
            <v>02</v>
          </cell>
          <cell r="D89" t="str">
            <v>JA $</v>
          </cell>
          <cell r="E89">
            <v>12</v>
          </cell>
          <cell r="F89" t="str">
            <v>O/D</v>
          </cell>
          <cell r="G89" t="str">
            <v>O'SEAS RES</v>
          </cell>
          <cell r="H89" t="str">
            <v>O'SEAS RES</v>
          </cell>
          <cell r="I89">
            <v>100</v>
          </cell>
          <cell r="J89">
            <v>0</v>
          </cell>
          <cell r="K89">
            <v>0</v>
          </cell>
        </row>
        <row r="90">
          <cell r="A90" t="str">
            <v>EMBAJADA DE VENEZUELA EN JAMAICA</v>
          </cell>
          <cell r="B90">
            <v>200</v>
          </cell>
          <cell r="C90" t="str">
            <v>13</v>
          </cell>
          <cell r="D90" t="str">
            <v>USD</v>
          </cell>
          <cell r="E90">
            <v>12</v>
          </cell>
          <cell r="F90" t="str">
            <v>O/D</v>
          </cell>
          <cell r="G90" t="str">
            <v>O'SEAS RES</v>
          </cell>
          <cell r="H90" t="str">
            <v>O'SEAS RES</v>
          </cell>
          <cell r="I90">
            <v>539</v>
          </cell>
          <cell r="J90">
            <v>10</v>
          </cell>
          <cell r="K90">
            <v>539</v>
          </cell>
        </row>
        <row r="91">
          <cell r="A91" t="str">
            <v>EMBAJADA DE VENEZUELA EN JAMAICA</v>
          </cell>
          <cell r="B91">
            <v>200</v>
          </cell>
          <cell r="C91" t="str">
            <v>13</v>
          </cell>
          <cell r="D91" t="str">
            <v>USD</v>
          </cell>
          <cell r="E91">
            <v>12</v>
          </cell>
          <cell r="F91" t="str">
            <v>O/D</v>
          </cell>
          <cell r="G91" t="str">
            <v>O'SEAS RES</v>
          </cell>
          <cell r="H91" t="str">
            <v>O'SEAS RES</v>
          </cell>
          <cell r="I91">
            <v>539</v>
          </cell>
          <cell r="J91">
            <v>10</v>
          </cell>
          <cell r="K91">
            <v>539</v>
          </cell>
        </row>
        <row r="92">
          <cell r="A92" t="str">
            <v>EMBAJADA DE VENEZUELA -IVCC</v>
          </cell>
          <cell r="B92">
            <v>200</v>
          </cell>
          <cell r="C92" t="str">
            <v>13</v>
          </cell>
          <cell r="D92" t="str">
            <v>USD</v>
          </cell>
          <cell r="E92">
            <v>12</v>
          </cell>
          <cell r="F92" t="str">
            <v>O/D</v>
          </cell>
          <cell r="G92" t="str">
            <v>O'SEAS RES</v>
          </cell>
          <cell r="H92" t="str">
            <v>O'SEAS RES</v>
          </cell>
          <cell r="I92">
            <v>539</v>
          </cell>
          <cell r="J92">
            <v>10</v>
          </cell>
          <cell r="K92">
            <v>539</v>
          </cell>
        </row>
        <row r="93">
          <cell r="A93" t="str">
            <v>EMBAJADA DE VENEZUELA -IVCC</v>
          </cell>
          <cell r="B93">
            <v>200</v>
          </cell>
          <cell r="C93" t="str">
            <v>13</v>
          </cell>
          <cell r="D93" t="str">
            <v>USD</v>
          </cell>
          <cell r="E93">
            <v>12</v>
          </cell>
          <cell r="F93" t="str">
            <v>O/D</v>
          </cell>
          <cell r="G93" t="str">
            <v>O'SEAS RES</v>
          </cell>
          <cell r="H93" t="str">
            <v>O'SEAS RES</v>
          </cell>
          <cell r="I93">
            <v>539</v>
          </cell>
          <cell r="J93">
            <v>10</v>
          </cell>
          <cell r="K93">
            <v>539</v>
          </cell>
        </row>
        <row r="94">
          <cell r="A94" t="str">
            <v>SUGAR COMPANY</v>
          </cell>
          <cell r="B94">
            <v>120</v>
          </cell>
          <cell r="C94" t="str">
            <v>18</v>
          </cell>
          <cell r="D94" t="str">
            <v>USD</v>
          </cell>
          <cell r="E94">
            <v>12</v>
          </cell>
          <cell r="F94" t="str">
            <v>TERM</v>
          </cell>
          <cell r="G94" t="str">
            <v>POX</v>
          </cell>
          <cell r="H94" t="str">
            <v>POX</v>
          </cell>
          <cell r="I94">
            <v>5689440.3700000001</v>
          </cell>
          <cell r="J94">
            <v>105555.47996289426</v>
          </cell>
          <cell r="K94">
            <v>5689440.3700000001</v>
          </cell>
        </row>
        <row r="95">
          <cell r="A95" t="str">
            <v>MOORE BUSINESS FORMS CARIB LTD.</v>
          </cell>
          <cell r="B95">
            <v>120</v>
          </cell>
          <cell r="C95" t="str">
            <v>04</v>
          </cell>
          <cell r="D95" t="str">
            <v>JA $</v>
          </cell>
          <cell r="E95">
            <v>21</v>
          </cell>
          <cell r="F95" t="str">
            <v>TERM</v>
          </cell>
          <cell r="G95" t="str">
            <v>PRINT</v>
          </cell>
          <cell r="H95" t="str">
            <v>BUSINESS</v>
          </cell>
          <cell r="I95">
            <v>2435772.59</v>
          </cell>
          <cell r="J95">
            <v>0</v>
          </cell>
          <cell r="K95">
            <v>0</v>
          </cell>
        </row>
        <row r="96">
          <cell r="A96" t="str">
            <v>MOORE BUSINESS FORMS CARIB LTD.</v>
          </cell>
          <cell r="B96">
            <v>120</v>
          </cell>
          <cell r="C96" t="str">
            <v>04</v>
          </cell>
          <cell r="D96" t="str">
            <v>JA $</v>
          </cell>
          <cell r="E96">
            <v>21</v>
          </cell>
          <cell r="F96" t="str">
            <v>TERM</v>
          </cell>
          <cell r="G96" t="str">
            <v>PRINT</v>
          </cell>
          <cell r="H96" t="str">
            <v>BUSINESS</v>
          </cell>
          <cell r="I96">
            <v>4954087.76</v>
          </cell>
          <cell r="J96">
            <v>0</v>
          </cell>
          <cell r="K96">
            <v>0</v>
          </cell>
        </row>
        <row r="97">
          <cell r="A97" t="str">
            <v>JAMAICA OBSERVER</v>
          </cell>
          <cell r="B97">
            <v>120</v>
          </cell>
          <cell r="C97" t="str">
            <v>42</v>
          </cell>
          <cell r="D97" t="str">
            <v>USD</v>
          </cell>
          <cell r="E97">
            <v>9.5</v>
          </cell>
          <cell r="F97" t="str">
            <v>TERM</v>
          </cell>
          <cell r="G97" t="str">
            <v>PRINT</v>
          </cell>
          <cell r="H97" t="str">
            <v>BUSINESS</v>
          </cell>
          <cell r="I97">
            <v>16866116.34</v>
          </cell>
          <cell r="J97">
            <v>312914.95992578851</v>
          </cell>
          <cell r="K97">
            <v>16866116.34</v>
          </cell>
        </row>
        <row r="98">
          <cell r="A98" t="str">
            <v>VAP LIMITED</v>
          </cell>
          <cell r="B98">
            <v>120</v>
          </cell>
          <cell r="C98" t="str">
            <v>50</v>
          </cell>
          <cell r="D98" t="str">
            <v>JA $</v>
          </cell>
          <cell r="E98">
            <v>32</v>
          </cell>
          <cell r="F98" t="str">
            <v>TERM</v>
          </cell>
          <cell r="G98" t="str">
            <v>PROF.</v>
          </cell>
          <cell r="H98" t="str">
            <v>BUSINESS</v>
          </cell>
          <cell r="I98">
            <v>0.01</v>
          </cell>
          <cell r="J98">
            <v>0</v>
          </cell>
          <cell r="K98">
            <v>0</v>
          </cell>
        </row>
        <row r="99">
          <cell r="A99" t="str">
            <v>GLOBAL MEDIA SERVICES LIMITED</v>
          </cell>
          <cell r="B99">
            <v>200</v>
          </cell>
          <cell r="C99" t="str">
            <v>66</v>
          </cell>
          <cell r="D99" t="str">
            <v>JA $</v>
          </cell>
          <cell r="E99">
            <v>31.5</v>
          </cell>
          <cell r="F99" t="str">
            <v>O/D</v>
          </cell>
          <cell r="G99" t="str">
            <v>PROF.</v>
          </cell>
          <cell r="H99" t="str">
            <v>BUSINESS</v>
          </cell>
          <cell r="I99">
            <v>29.41</v>
          </cell>
          <cell r="J99">
            <v>0</v>
          </cell>
          <cell r="K99">
            <v>0</v>
          </cell>
        </row>
        <row r="100">
          <cell r="A100" t="str">
            <v>HOLIDAY EXPLORERS LTD.</v>
          </cell>
          <cell r="B100">
            <v>200</v>
          </cell>
          <cell r="C100" t="str">
            <v>66</v>
          </cell>
          <cell r="D100" t="str">
            <v>JA $</v>
          </cell>
          <cell r="E100">
            <v>31.5</v>
          </cell>
          <cell r="F100" t="str">
            <v>O/D</v>
          </cell>
          <cell r="G100" t="str">
            <v>PROF.</v>
          </cell>
          <cell r="H100" t="str">
            <v>BUSINESS</v>
          </cell>
          <cell r="I100">
            <v>52.28</v>
          </cell>
          <cell r="J100">
            <v>0</v>
          </cell>
          <cell r="K100">
            <v>0</v>
          </cell>
        </row>
        <row r="101">
          <cell r="A101" t="str">
            <v>NOVA SOUTHEASTERN UNIVERSITY</v>
          </cell>
          <cell r="B101">
            <v>200</v>
          </cell>
          <cell r="C101" t="str">
            <v>02</v>
          </cell>
          <cell r="D101" t="str">
            <v>JA $</v>
          </cell>
          <cell r="E101">
            <v>31.5</v>
          </cell>
          <cell r="F101" t="str">
            <v>O/D</v>
          </cell>
          <cell r="G101" t="str">
            <v>PROF.</v>
          </cell>
          <cell r="H101" t="str">
            <v>BUSINESS</v>
          </cell>
          <cell r="I101">
            <v>100</v>
          </cell>
          <cell r="J101">
            <v>0</v>
          </cell>
          <cell r="K101">
            <v>0</v>
          </cell>
        </row>
        <row r="102">
          <cell r="A102" t="str">
            <v>CARIBBEAN TELECOM LIMITED</v>
          </cell>
          <cell r="B102">
            <v>200</v>
          </cell>
          <cell r="C102" t="str">
            <v>61</v>
          </cell>
          <cell r="D102" t="str">
            <v>USD</v>
          </cell>
          <cell r="E102">
            <v>12</v>
          </cell>
          <cell r="F102" t="str">
            <v>O/D</v>
          </cell>
          <cell r="G102" t="str">
            <v>PROF.</v>
          </cell>
          <cell r="H102" t="str">
            <v>BUSINESS</v>
          </cell>
          <cell r="I102">
            <v>120.2</v>
          </cell>
          <cell r="J102">
            <v>2.2300556586270872</v>
          </cell>
          <cell r="K102">
            <v>120.2</v>
          </cell>
        </row>
        <row r="103">
          <cell r="A103" t="str">
            <v>MYERS,FLETCHER AND GORDON</v>
          </cell>
          <cell r="B103">
            <v>127</v>
          </cell>
          <cell r="C103" t="str">
            <v>02</v>
          </cell>
          <cell r="D103" t="str">
            <v>JA $</v>
          </cell>
          <cell r="E103">
            <v>26.3</v>
          </cell>
          <cell r="F103" t="str">
            <v>O/D</v>
          </cell>
          <cell r="G103" t="str">
            <v>PROF.</v>
          </cell>
          <cell r="H103" t="str">
            <v>BUSINESS</v>
          </cell>
          <cell r="I103">
            <v>289.95999999999998</v>
          </cell>
          <cell r="J103">
            <v>0</v>
          </cell>
          <cell r="K103">
            <v>0</v>
          </cell>
        </row>
        <row r="104">
          <cell r="A104" t="str">
            <v>PYRAMID TOURS LTD.</v>
          </cell>
          <cell r="B104">
            <v>200</v>
          </cell>
          <cell r="C104" t="str">
            <v>66</v>
          </cell>
          <cell r="D104" t="str">
            <v>JA $</v>
          </cell>
          <cell r="E104">
            <v>31.5</v>
          </cell>
          <cell r="F104" t="str">
            <v>O/D</v>
          </cell>
          <cell r="G104" t="str">
            <v>PROF.</v>
          </cell>
          <cell r="H104" t="str">
            <v>BUSINESS</v>
          </cell>
          <cell r="I104">
            <v>3275.68</v>
          </cell>
          <cell r="J104">
            <v>0</v>
          </cell>
          <cell r="K104">
            <v>0</v>
          </cell>
        </row>
        <row r="105">
          <cell r="A105" t="str">
            <v>JAMES SAMUELS AND CO. LTD.</v>
          </cell>
          <cell r="B105">
            <v>200</v>
          </cell>
          <cell r="C105" t="str">
            <v>66</v>
          </cell>
          <cell r="D105" t="str">
            <v>JA $</v>
          </cell>
          <cell r="E105">
            <v>31.5</v>
          </cell>
          <cell r="F105" t="str">
            <v>O/D</v>
          </cell>
          <cell r="G105" t="str">
            <v>PROF.</v>
          </cell>
          <cell r="H105" t="str">
            <v>BUSINESS</v>
          </cell>
          <cell r="I105">
            <v>4756.26</v>
          </cell>
          <cell r="J105">
            <v>0</v>
          </cell>
          <cell r="K105">
            <v>0</v>
          </cell>
        </row>
        <row r="106">
          <cell r="A106" t="str">
            <v>IT'S A DOGS WORLD LIMITED</v>
          </cell>
          <cell r="B106">
            <v>127</v>
          </cell>
          <cell r="C106" t="str">
            <v>06</v>
          </cell>
          <cell r="D106" t="str">
            <v>JA $</v>
          </cell>
          <cell r="E106">
            <v>19</v>
          </cell>
          <cell r="F106" t="str">
            <v>O/D</v>
          </cell>
          <cell r="G106" t="str">
            <v>PROF.</v>
          </cell>
          <cell r="H106" t="str">
            <v>BUSINESS</v>
          </cell>
          <cell r="I106">
            <v>35264.410000000003</v>
          </cell>
          <cell r="J106">
            <v>0</v>
          </cell>
          <cell r="K106">
            <v>0</v>
          </cell>
        </row>
        <row r="107">
          <cell r="A107" t="str">
            <v>AMERICAN CHAMBER OF COMMERCE</v>
          </cell>
          <cell r="B107">
            <v>200</v>
          </cell>
          <cell r="C107" t="str">
            <v>02</v>
          </cell>
          <cell r="D107" t="str">
            <v>JA $</v>
          </cell>
          <cell r="E107">
            <v>31.5</v>
          </cell>
          <cell r="F107" t="str">
            <v>O/D</v>
          </cell>
          <cell r="G107" t="str">
            <v>PROF.</v>
          </cell>
          <cell r="H107" t="str">
            <v>BUSINESS</v>
          </cell>
          <cell r="I107">
            <v>163373.94</v>
          </cell>
          <cell r="J107">
            <v>0</v>
          </cell>
          <cell r="K107">
            <v>0</v>
          </cell>
        </row>
        <row r="108">
          <cell r="A108" t="str">
            <v>CIVIL ENG. RESEARCH AND TESTING</v>
          </cell>
          <cell r="B108">
            <v>127</v>
          </cell>
          <cell r="C108" t="str">
            <v>06</v>
          </cell>
          <cell r="D108" t="str">
            <v>JA $</v>
          </cell>
          <cell r="E108">
            <v>19</v>
          </cell>
          <cell r="F108" t="str">
            <v>O/D</v>
          </cell>
          <cell r="G108" t="str">
            <v>PROF.</v>
          </cell>
          <cell r="H108" t="str">
            <v>BUSINESS</v>
          </cell>
          <cell r="I108">
            <v>188415.57</v>
          </cell>
          <cell r="J108">
            <v>0</v>
          </cell>
          <cell r="K108">
            <v>0</v>
          </cell>
        </row>
        <row r="109">
          <cell r="A109" t="str">
            <v>JAMAICA ELECTRICAL TECHNOLOGY</v>
          </cell>
          <cell r="B109">
            <v>126</v>
          </cell>
          <cell r="C109" t="str">
            <v>07</v>
          </cell>
          <cell r="D109" t="str">
            <v>JA $</v>
          </cell>
          <cell r="E109">
            <v>26.3</v>
          </cell>
          <cell r="F109" t="str">
            <v>O/D</v>
          </cell>
          <cell r="G109" t="str">
            <v>PROF.</v>
          </cell>
          <cell r="H109" t="str">
            <v>BUSINESS</v>
          </cell>
          <cell r="I109">
            <v>290409.78999999998</v>
          </cell>
          <cell r="J109">
            <v>0</v>
          </cell>
          <cell r="K109">
            <v>0</v>
          </cell>
        </row>
        <row r="110">
          <cell r="A110" t="str">
            <v>IMPLEMENTATION LIMITED</v>
          </cell>
          <cell r="B110">
            <v>127</v>
          </cell>
          <cell r="C110" t="str">
            <v>06</v>
          </cell>
          <cell r="D110" t="str">
            <v>JA $</v>
          </cell>
          <cell r="E110">
            <v>12</v>
          </cell>
          <cell r="F110" t="str">
            <v>O/D</v>
          </cell>
          <cell r="G110" t="str">
            <v>PROF.</v>
          </cell>
          <cell r="H110" t="str">
            <v>BUSINESS</v>
          </cell>
          <cell r="I110">
            <v>687041.22</v>
          </cell>
          <cell r="J110">
            <v>0</v>
          </cell>
          <cell r="K110">
            <v>0</v>
          </cell>
        </row>
        <row r="111">
          <cell r="A111" t="str">
            <v>MATROUSSE HOLDINGS LIMITED</v>
          </cell>
          <cell r="B111">
            <v>126</v>
          </cell>
          <cell r="C111" t="str">
            <v>06</v>
          </cell>
          <cell r="D111" t="str">
            <v>JA $</v>
          </cell>
          <cell r="E111">
            <v>11</v>
          </cell>
          <cell r="F111" t="str">
            <v>O/D</v>
          </cell>
          <cell r="G111" t="str">
            <v>PROF.</v>
          </cell>
          <cell r="H111" t="str">
            <v>BUSINESS</v>
          </cell>
          <cell r="I111">
            <v>761786.95</v>
          </cell>
          <cell r="J111">
            <v>0</v>
          </cell>
          <cell r="K111">
            <v>0</v>
          </cell>
        </row>
        <row r="112">
          <cell r="A112" t="str">
            <v>VAP LIMITED</v>
          </cell>
          <cell r="B112">
            <v>120</v>
          </cell>
          <cell r="C112" t="str">
            <v>02</v>
          </cell>
          <cell r="D112" t="str">
            <v>JA $</v>
          </cell>
          <cell r="E112">
            <v>32</v>
          </cell>
          <cell r="F112" t="str">
            <v>TERM</v>
          </cell>
          <cell r="G112" t="str">
            <v>PROF.</v>
          </cell>
          <cell r="H112" t="str">
            <v>BUSINESS</v>
          </cell>
          <cell r="I112">
            <v>833333.34</v>
          </cell>
          <cell r="J112">
            <v>0</v>
          </cell>
          <cell r="K112">
            <v>0</v>
          </cell>
        </row>
        <row r="113">
          <cell r="A113" t="str">
            <v>SERAMCO</v>
          </cell>
          <cell r="B113">
            <v>120</v>
          </cell>
          <cell r="C113" t="str">
            <v>15</v>
          </cell>
          <cell r="D113" t="str">
            <v>JA $</v>
          </cell>
          <cell r="E113">
            <v>9.75</v>
          </cell>
          <cell r="F113" t="str">
            <v>TERM</v>
          </cell>
          <cell r="G113" t="str">
            <v>PROF.</v>
          </cell>
          <cell r="H113" t="str">
            <v>BUSINESS</v>
          </cell>
          <cell r="I113">
            <v>1016726.69</v>
          </cell>
          <cell r="J113">
            <v>0</v>
          </cell>
          <cell r="K113">
            <v>0</v>
          </cell>
        </row>
        <row r="114">
          <cell r="A114" t="str">
            <v>COATES BROTHERS JAMAICA LIMITED</v>
          </cell>
          <cell r="B114">
            <v>120</v>
          </cell>
          <cell r="C114" t="str">
            <v>04</v>
          </cell>
          <cell r="D114" t="str">
            <v>JA $</v>
          </cell>
          <cell r="E114">
            <v>15</v>
          </cell>
          <cell r="F114" t="str">
            <v>TERM</v>
          </cell>
          <cell r="G114" t="str">
            <v>PROF.</v>
          </cell>
          <cell r="H114" t="str">
            <v>BUSINESS</v>
          </cell>
          <cell r="I114">
            <v>1338478.1100000001</v>
          </cell>
          <cell r="J114">
            <v>0</v>
          </cell>
          <cell r="K114">
            <v>0</v>
          </cell>
        </row>
        <row r="115">
          <cell r="A115" t="str">
            <v>VAP LIMITED</v>
          </cell>
          <cell r="B115">
            <v>127</v>
          </cell>
          <cell r="C115" t="str">
            <v>06</v>
          </cell>
          <cell r="D115" t="str">
            <v>JA $</v>
          </cell>
          <cell r="E115">
            <v>32</v>
          </cell>
          <cell r="F115" t="str">
            <v>O/D</v>
          </cell>
          <cell r="G115" t="str">
            <v>PROF.</v>
          </cell>
          <cell r="H115" t="str">
            <v>BUSINESS</v>
          </cell>
          <cell r="I115">
            <v>1551879.38</v>
          </cell>
          <cell r="J115">
            <v>0</v>
          </cell>
          <cell r="K115">
            <v>0</v>
          </cell>
        </row>
        <row r="116">
          <cell r="A116" t="str">
            <v>SERAMCO</v>
          </cell>
          <cell r="B116">
            <v>120</v>
          </cell>
          <cell r="C116" t="str">
            <v>15</v>
          </cell>
          <cell r="D116" t="str">
            <v>USD</v>
          </cell>
          <cell r="E116">
            <v>9.75</v>
          </cell>
          <cell r="F116" t="str">
            <v>TERM</v>
          </cell>
          <cell r="G116" t="str">
            <v>PROF.</v>
          </cell>
          <cell r="H116" t="str">
            <v>BUSINESS</v>
          </cell>
          <cell r="I116">
            <v>2069054.99</v>
          </cell>
          <cell r="J116">
            <v>38386.920037105752</v>
          </cell>
          <cell r="K116">
            <v>2069054.99</v>
          </cell>
        </row>
        <row r="117">
          <cell r="A117" t="str">
            <v>VAP LIMITED</v>
          </cell>
          <cell r="B117">
            <v>120</v>
          </cell>
          <cell r="C117" t="str">
            <v>42</v>
          </cell>
          <cell r="D117" t="str">
            <v>USD</v>
          </cell>
          <cell r="E117">
            <v>32</v>
          </cell>
          <cell r="F117" t="str">
            <v>TERM</v>
          </cell>
          <cell r="G117" t="str">
            <v>PROF.</v>
          </cell>
          <cell r="H117" t="str">
            <v>BUSINESS</v>
          </cell>
          <cell r="I117">
            <v>2558060.58</v>
          </cell>
          <cell r="J117">
            <v>47459.379962894251</v>
          </cell>
          <cell r="K117">
            <v>2558060.58</v>
          </cell>
        </row>
        <row r="118">
          <cell r="A118" t="str">
            <v>AMECO CARIBBEAN INC.</v>
          </cell>
          <cell r="B118">
            <v>200</v>
          </cell>
          <cell r="C118" t="str">
            <v>07</v>
          </cell>
          <cell r="D118" t="str">
            <v>JA $</v>
          </cell>
          <cell r="E118">
            <v>31.5</v>
          </cell>
          <cell r="F118" t="str">
            <v>O/D</v>
          </cell>
          <cell r="G118" t="str">
            <v>PROF.</v>
          </cell>
          <cell r="H118" t="str">
            <v>BUSINESS</v>
          </cell>
          <cell r="I118">
            <v>3237059.4</v>
          </cell>
          <cell r="J118">
            <v>0</v>
          </cell>
          <cell r="K118">
            <v>0</v>
          </cell>
        </row>
        <row r="119">
          <cell r="A119" t="str">
            <v>MATROUSSE HOLDINGS LIMITED</v>
          </cell>
          <cell r="B119">
            <v>120</v>
          </cell>
          <cell r="C119" t="str">
            <v>02</v>
          </cell>
          <cell r="D119" t="str">
            <v>USD</v>
          </cell>
          <cell r="E119">
            <v>11</v>
          </cell>
          <cell r="F119" t="str">
            <v>TERM</v>
          </cell>
          <cell r="G119" t="str">
            <v>PROF.</v>
          </cell>
          <cell r="H119" t="str">
            <v>BUSINESS</v>
          </cell>
          <cell r="I119">
            <v>4569182.2300000004</v>
          </cell>
          <cell r="J119">
            <v>84771.469944341385</v>
          </cell>
          <cell r="K119">
            <v>4569182.2300000004</v>
          </cell>
        </row>
        <row r="120">
          <cell r="A120" t="str">
            <v>BOGUES BROTHERS INDUSTRIES LTD</v>
          </cell>
          <cell r="B120">
            <v>120</v>
          </cell>
          <cell r="C120" t="str">
            <v>50</v>
          </cell>
          <cell r="D120" t="str">
            <v>JA $</v>
          </cell>
          <cell r="E120">
            <v>15</v>
          </cell>
          <cell r="F120" t="str">
            <v>TERM</v>
          </cell>
          <cell r="G120" t="str">
            <v>PROF.</v>
          </cell>
          <cell r="H120" t="str">
            <v>BUSINESS</v>
          </cell>
          <cell r="I120">
            <v>4900000</v>
          </cell>
          <cell r="J120">
            <v>0</v>
          </cell>
          <cell r="K120">
            <v>0</v>
          </cell>
        </row>
        <row r="121">
          <cell r="A121" t="str">
            <v>CAYMANAS DEVELOPMENT</v>
          </cell>
          <cell r="B121">
            <v>150</v>
          </cell>
          <cell r="C121" t="str">
            <v>02</v>
          </cell>
          <cell r="D121" t="str">
            <v>USD</v>
          </cell>
          <cell r="E121">
            <v>12.5</v>
          </cell>
          <cell r="F121" t="str">
            <v>LEASE</v>
          </cell>
          <cell r="G121" t="str">
            <v>PROF.</v>
          </cell>
          <cell r="H121" t="str">
            <v>BUSINESS</v>
          </cell>
          <cell r="I121">
            <v>5922960.5099999998</v>
          </cell>
          <cell r="J121">
            <v>109887.95009276438</v>
          </cell>
          <cell r="K121">
            <v>5922960.5099999998</v>
          </cell>
        </row>
        <row r="122">
          <cell r="A122" t="str">
            <v>TAN-MARJ INVESTMENTS LTD.</v>
          </cell>
          <cell r="B122">
            <v>120</v>
          </cell>
          <cell r="C122" t="str">
            <v>50</v>
          </cell>
          <cell r="D122" t="str">
            <v>JA $</v>
          </cell>
          <cell r="E122">
            <v>24</v>
          </cell>
          <cell r="F122" t="str">
            <v>TERM</v>
          </cell>
          <cell r="G122" t="str">
            <v>PROF.</v>
          </cell>
          <cell r="H122" t="str">
            <v>BUSINESS</v>
          </cell>
          <cell r="I122">
            <v>8000000</v>
          </cell>
          <cell r="J122">
            <v>0</v>
          </cell>
          <cell r="K122">
            <v>0</v>
          </cell>
        </row>
        <row r="123">
          <cell r="A123" t="str">
            <v>PORT AUTHORITY OF JAMAICA</v>
          </cell>
          <cell r="B123">
            <v>120</v>
          </cell>
          <cell r="C123" t="str">
            <v>55</v>
          </cell>
          <cell r="D123" t="str">
            <v>USD</v>
          </cell>
          <cell r="E123">
            <v>11</v>
          </cell>
          <cell r="F123" t="str">
            <v>TERM</v>
          </cell>
          <cell r="G123" t="str">
            <v>PSX</v>
          </cell>
          <cell r="H123" t="str">
            <v>PSX</v>
          </cell>
          <cell r="I123">
            <v>774163.01</v>
          </cell>
          <cell r="J123">
            <v>14362.950092764378</v>
          </cell>
          <cell r="K123">
            <v>774163.01</v>
          </cell>
        </row>
        <row r="124">
          <cell r="A124" t="str">
            <v>PORT AUTHORITY OF JAMAICA</v>
          </cell>
          <cell r="B124">
            <v>120</v>
          </cell>
          <cell r="C124" t="str">
            <v>55</v>
          </cell>
          <cell r="D124" t="str">
            <v>USD</v>
          </cell>
          <cell r="E124">
            <v>11</v>
          </cell>
          <cell r="F124" t="str">
            <v>TERM</v>
          </cell>
          <cell r="G124" t="str">
            <v>PSX</v>
          </cell>
          <cell r="H124" t="str">
            <v>PSX</v>
          </cell>
          <cell r="I124">
            <v>7050501.6100000003</v>
          </cell>
          <cell r="J124">
            <v>130807.07996289426</v>
          </cell>
          <cell r="K124">
            <v>7050501.6100000003</v>
          </cell>
        </row>
        <row r="125">
          <cell r="A125" t="str">
            <v>PORT AUTHORITY OF JAMAICA</v>
          </cell>
          <cell r="B125">
            <v>120</v>
          </cell>
          <cell r="C125" t="str">
            <v>55</v>
          </cell>
          <cell r="D125" t="str">
            <v>USD</v>
          </cell>
          <cell r="E125">
            <v>11</v>
          </cell>
          <cell r="F125" t="str">
            <v>TERM</v>
          </cell>
          <cell r="G125" t="str">
            <v>PSX</v>
          </cell>
          <cell r="H125" t="str">
            <v>PSX</v>
          </cell>
          <cell r="I125">
            <v>28151537.719999999</v>
          </cell>
          <cell r="J125">
            <v>522291.97996289423</v>
          </cell>
          <cell r="K125">
            <v>28151537.719999999</v>
          </cell>
        </row>
        <row r="126">
          <cell r="A126" t="str">
            <v>PORT AUTHORITY OF JAMAICA</v>
          </cell>
          <cell r="B126">
            <v>120</v>
          </cell>
          <cell r="C126" t="str">
            <v>02</v>
          </cell>
          <cell r="D126" t="str">
            <v>USD</v>
          </cell>
          <cell r="E126">
            <v>11</v>
          </cell>
          <cell r="F126" t="str">
            <v>TERM</v>
          </cell>
          <cell r="G126" t="str">
            <v>PSX</v>
          </cell>
          <cell r="H126" t="str">
            <v>PSX</v>
          </cell>
          <cell r="I126">
            <v>53900000</v>
          </cell>
          <cell r="J126">
            <v>1000000</v>
          </cell>
          <cell r="K126">
            <v>53900000</v>
          </cell>
        </row>
        <row r="127">
          <cell r="A127" t="str">
            <v>CHALICE LIMITED</v>
          </cell>
          <cell r="B127">
            <v>120</v>
          </cell>
          <cell r="C127" t="str">
            <v>33</v>
          </cell>
          <cell r="D127" t="str">
            <v>JA $</v>
          </cell>
          <cell r="E127">
            <v>10</v>
          </cell>
          <cell r="F127" t="str">
            <v>MTG.</v>
          </cell>
          <cell r="G127" t="str">
            <v>R/E SVCS</v>
          </cell>
          <cell r="H127" t="str">
            <v>BUSINESS</v>
          </cell>
          <cell r="I127">
            <v>32671.95</v>
          </cell>
          <cell r="J127">
            <v>0</v>
          </cell>
          <cell r="K127">
            <v>0</v>
          </cell>
        </row>
        <row r="128">
          <cell r="A128" t="str">
            <v>WRAY AND NEPHEW GROUP LIMITED</v>
          </cell>
          <cell r="B128">
            <v>120</v>
          </cell>
          <cell r="C128" t="str">
            <v>50</v>
          </cell>
          <cell r="D128" t="str">
            <v>JA $</v>
          </cell>
          <cell r="E128">
            <v>13</v>
          </cell>
          <cell r="F128" t="str">
            <v>TERM</v>
          </cell>
          <cell r="G128" t="str">
            <v>RUM</v>
          </cell>
          <cell r="H128" t="str">
            <v>BUSINESS</v>
          </cell>
          <cell r="I128">
            <v>7562603.75</v>
          </cell>
          <cell r="J128">
            <v>0</v>
          </cell>
          <cell r="K128">
            <v>0</v>
          </cell>
        </row>
        <row r="129">
          <cell r="A129" t="str">
            <v>WRAY AND NEPHEW GROUP LIMITED</v>
          </cell>
          <cell r="B129">
            <v>120</v>
          </cell>
          <cell r="C129" t="str">
            <v>50</v>
          </cell>
          <cell r="D129" t="str">
            <v>JA $</v>
          </cell>
          <cell r="E129">
            <v>13</v>
          </cell>
          <cell r="F129" t="str">
            <v>TERM</v>
          </cell>
          <cell r="G129" t="str">
            <v>RUM</v>
          </cell>
          <cell r="H129" t="str">
            <v>BUSINESS</v>
          </cell>
          <cell r="I129">
            <v>30020729.52</v>
          </cell>
          <cell r="J129">
            <v>0</v>
          </cell>
          <cell r="K129">
            <v>0</v>
          </cell>
        </row>
        <row r="130">
          <cell r="A130" t="str">
            <v>WRAY AND NEPHEW GROUP LIMITED</v>
          </cell>
          <cell r="B130">
            <v>120</v>
          </cell>
          <cell r="C130" t="str">
            <v>50</v>
          </cell>
          <cell r="D130" t="str">
            <v>JA $</v>
          </cell>
          <cell r="E130">
            <v>13</v>
          </cell>
          <cell r="F130" t="str">
            <v>TERM</v>
          </cell>
          <cell r="G130" t="str">
            <v>RUM</v>
          </cell>
          <cell r="H130" t="str">
            <v>BUSINESS</v>
          </cell>
          <cell r="I130">
            <v>90335135.109999999</v>
          </cell>
          <cell r="J130">
            <v>0</v>
          </cell>
          <cell r="K130">
            <v>0</v>
          </cell>
        </row>
        <row r="131">
          <cell r="A131" t="str">
            <v>WRAY AND NEPHEW GROUP LIMITED</v>
          </cell>
          <cell r="B131">
            <v>120</v>
          </cell>
          <cell r="C131" t="str">
            <v>02</v>
          </cell>
          <cell r="D131" t="str">
            <v>JA $</v>
          </cell>
          <cell r="E131">
            <v>13</v>
          </cell>
          <cell r="F131" t="str">
            <v>TERM</v>
          </cell>
          <cell r="G131" t="str">
            <v>RUM</v>
          </cell>
          <cell r="H131" t="str">
            <v>BUSINESS</v>
          </cell>
          <cell r="I131">
            <v>242058000</v>
          </cell>
          <cell r="J131">
            <v>0</v>
          </cell>
          <cell r="K131">
            <v>0</v>
          </cell>
        </row>
        <row r="132">
          <cell r="A132" t="str">
            <v>INNOVATIVE RESORTS LTD.</v>
          </cell>
          <cell r="B132">
            <v>150</v>
          </cell>
          <cell r="C132" t="str">
            <v>01</v>
          </cell>
          <cell r="D132" t="str">
            <v>USD</v>
          </cell>
          <cell r="E132">
            <v>12</v>
          </cell>
          <cell r="F132" t="str">
            <v>LEASE</v>
          </cell>
          <cell r="G132" t="str">
            <v>TOURISM</v>
          </cell>
          <cell r="H132" t="str">
            <v>BUSINESS</v>
          </cell>
          <cell r="I132">
            <v>5.39</v>
          </cell>
          <cell r="J132">
            <v>9.9999999999999992E-2</v>
          </cell>
          <cell r="K132">
            <v>5.39</v>
          </cell>
        </row>
        <row r="133">
          <cell r="A133" t="str">
            <v>VILLAGE RESORTS LIMITED</v>
          </cell>
          <cell r="B133">
            <v>120</v>
          </cell>
          <cell r="C133" t="str">
            <v>04</v>
          </cell>
          <cell r="D133" t="str">
            <v>USD</v>
          </cell>
          <cell r="E133">
            <v>12</v>
          </cell>
          <cell r="F133" t="str">
            <v>TERM</v>
          </cell>
          <cell r="G133" t="str">
            <v>TOURISM</v>
          </cell>
          <cell r="H133" t="str">
            <v>BUSINESS</v>
          </cell>
          <cell r="I133">
            <v>549515.35</v>
          </cell>
          <cell r="J133">
            <v>10195.089981447125</v>
          </cell>
          <cell r="K133">
            <v>549515.35</v>
          </cell>
        </row>
        <row r="134">
          <cell r="A134" t="str">
            <v>PEGASUS HOTEL</v>
          </cell>
          <cell r="B134">
            <v>120</v>
          </cell>
          <cell r="C134" t="str">
            <v>04</v>
          </cell>
          <cell r="D134" t="str">
            <v>USD</v>
          </cell>
          <cell r="E134">
            <v>12</v>
          </cell>
          <cell r="F134" t="str">
            <v>TERM</v>
          </cell>
          <cell r="G134" t="str">
            <v>TOURISM</v>
          </cell>
          <cell r="H134" t="str">
            <v>BUSINESS</v>
          </cell>
          <cell r="I134">
            <v>860378.21</v>
          </cell>
          <cell r="J134">
            <v>15962.489981447125</v>
          </cell>
          <cell r="K134">
            <v>860378.21</v>
          </cell>
        </row>
        <row r="135">
          <cell r="A135" t="str">
            <v>GREAT RESORTS</v>
          </cell>
          <cell r="B135">
            <v>150</v>
          </cell>
          <cell r="C135" t="str">
            <v>00</v>
          </cell>
          <cell r="D135" t="str">
            <v>USD</v>
          </cell>
          <cell r="E135">
            <v>9.4600000000000009</v>
          </cell>
          <cell r="F135" t="str">
            <v>LEASE</v>
          </cell>
          <cell r="G135" t="str">
            <v>TOURISM</v>
          </cell>
          <cell r="H135" t="str">
            <v>BUSINESS</v>
          </cell>
          <cell r="I135">
            <v>1191702.05</v>
          </cell>
          <cell r="J135">
            <v>22109.5</v>
          </cell>
          <cell r="K135">
            <v>1191702.05</v>
          </cell>
        </row>
        <row r="136">
          <cell r="A136" t="str">
            <v>BRL LIMITED</v>
          </cell>
          <cell r="B136">
            <v>150</v>
          </cell>
          <cell r="C136" t="str">
            <v>00</v>
          </cell>
          <cell r="D136" t="str">
            <v>USD</v>
          </cell>
          <cell r="E136">
            <v>12</v>
          </cell>
          <cell r="F136" t="str">
            <v>LEASE</v>
          </cell>
          <cell r="G136" t="str">
            <v>TOURISM</v>
          </cell>
          <cell r="H136" t="str">
            <v>BUSINESS</v>
          </cell>
          <cell r="I136">
            <v>1293832.31</v>
          </cell>
          <cell r="J136">
            <v>24004.310018552878</v>
          </cell>
          <cell r="K136">
            <v>1293832.31</v>
          </cell>
        </row>
        <row r="137">
          <cell r="A137" t="str">
            <v>INNOVATIVE RESORTS LTD.</v>
          </cell>
          <cell r="B137">
            <v>150</v>
          </cell>
          <cell r="C137" t="str">
            <v>00</v>
          </cell>
          <cell r="D137" t="str">
            <v>USD</v>
          </cell>
          <cell r="E137">
            <v>12</v>
          </cell>
          <cell r="F137" t="str">
            <v>LEASE</v>
          </cell>
          <cell r="G137" t="str">
            <v>TOURISM</v>
          </cell>
          <cell r="H137" t="str">
            <v>BUSINESS</v>
          </cell>
          <cell r="I137">
            <v>1421703.05</v>
          </cell>
          <cell r="J137">
            <v>26376.67996289425</v>
          </cell>
          <cell r="K137">
            <v>1421703.05</v>
          </cell>
        </row>
        <row r="138">
          <cell r="A138" t="str">
            <v>VILLAGE RESORTS LIMITED</v>
          </cell>
          <cell r="B138">
            <v>120</v>
          </cell>
          <cell r="C138" t="str">
            <v>02</v>
          </cell>
          <cell r="D138" t="str">
            <v>USD</v>
          </cell>
          <cell r="E138">
            <v>12</v>
          </cell>
          <cell r="F138" t="str">
            <v>TERM</v>
          </cell>
          <cell r="G138" t="str">
            <v>TOURISM</v>
          </cell>
          <cell r="H138" t="str">
            <v>BUSINESS</v>
          </cell>
          <cell r="I138">
            <v>1666992.25</v>
          </cell>
          <cell r="J138">
            <v>30927.5</v>
          </cell>
          <cell r="K138">
            <v>1666992.25</v>
          </cell>
        </row>
        <row r="139">
          <cell r="A139" t="str">
            <v>THREE RIVERS MGMT. LTD.</v>
          </cell>
          <cell r="B139">
            <v>120</v>
          </cell>
          <cell r="C139" t="str">
            <v>04</v>
          </cell>
          <cell r="D139" t="str">
            <v>JA $</v>
          </cell>
          <cell r="E139">
            <v>23</v>
          </cell>
          <cell r="F139" t="str">
            <v>TERM</v>
          </cell>
          <cell r="G139" t="str">
            <v>TOURISM</v>
          </cell>
          <cell r="H139" t="str">
            <v>BUSINESS</v>
          </cell>
          <cell r="I139">
            <v>2271930.5099999998</v>
          </cell>
          <cell r="J139">
            <v>0</v>
          </cell>
          <cell r="K139">
            <v>0</v>
          </cell>
        </row>
        <row r="140">
          <cell r="A140" t="str">
            <v>INTERNATIONAL HOTELS</v>
          </cell>
          <cell r="B140">
            <v>150</v>
          </cell>
          <cell r="C140" t="str">
            <v>01</v>
          </cell>
          <cell r="D140" t="str">
            <v>USD</v>
          </cell>
          <cell r="E140">
            <v>12.5</v>
          </cell>
          <cell r="F140" t="str">
            <v>LEASE</v>
          </cell>
          <cell r="G140" t="str">
            <v>TOURISM</v>
          </cell>
          <cell r="H140" t="str">
            <v>BUSINESS</v>
          </cell>
          <cell r="I140">
            <v>2460047.21</v>
          </cell>
          <cell r="J140">
            <v>45640.950092764382</v>
          </cell>
          <cell r="K140">
            <v>2460047.21</v>
          </cell>
        </row>
        <row r="141">
          <cell r="A141" t="str">
            <v>GREAT RESORTS</v>
          </cell>
          <cell r="B141">
            <v>120</v>
          </cell>
          <cell r="C141" t="str">
            <v>50</v>
          </cell>
          <cell r="D141" t="str">
            <v>USD</v>
          </cell>
          <cell r="E141">
            <v>9.4600000000000009</v>
          </cell>
          <cell r="F141" t="str">
            <v>TERM</v>
          </cell>
          <cell r="G141" t="str">
            <v>TOURISM</v>
          </cell>
          <cell r="H141" t="str">
            <v>BUSINESS</v>
          </cell>
          <cell r="I141">
            <v>4053280</v>
          </cell>
          <cell r="J141">
            <v>75200</v>
          </cell>
          <cell r="K141">
            <v>4053280</v>
          </cell>
        </row>
        <row r="142">
          <cell r="A142" t="str">
            <v>VILLAGE RESORTS LIMITED</v>
          </cell>
          <cell r="B142">
            <v>150</v>
          </cell>
          <cell r="C142" t="str">
            <v>00</v>
          </cell>
          <cell r="D142" t="str">
            <v>USD</v>
          </cell>
          <cell r="E142">
            <v>12</v>
          </cell>
          <cell r="F142" t="str">
            <v>LEASE</v>
          </cell>
          <cell r="G142" t="str">
            <v>TOURISM</v>
          </cell>
          <cell r="H142" t="str">
            <v>BUSINESS</v>
          </cell>
          <cell r="I142">
            <v>7906541.9500000002</v>
          </cell>
          <cell r="J142">
            <v>146689.08998144712</v>
          </cell>
          <cell r="K142">
            <v>7906541.9499999993</v>
          </cell>
        </row>
        <row r="143">
          <cell r="A143" t="str">
            <v>SOMERSET ENTERPRISES LTD.</v>
          </cell>
          <cell r="B143">
            <v>120</v>
          </cell>
          <cell r="C143" t="str">
            <v>50</v>
          </cell>
          <cell r="D143" t="str">
            <v>JA $</v>
          </cell>
          <cell r="E143">
            <v>20</v>
          </cell>
          <cell r="F143" t="str">
            <v>TERM</v>
          </cell>
          <cell r="G143" t="str">
            <v>TOURISM</v>
          </cell>
          <cell r="H143" t="str">
            <v>BUSINESS</v>
          </cell>
          <cell r="I143">
            <v>8690910.5199999996</v>
          </cell>
          <cell r="J143">
            <v>0</v>
          </cell>
          <cell r="K143">
            <v>0</v>
          </cell>
        </row>
        <row r="144">
          <cell r="A144" t="str">
            <v>INTERNATIONAL HOTELS</v>
          </cell>
          <cell r="B144">
            <v>150</v>
          </cell>
          <cell r="C144" t="str">
            <v>00</v>
          </cell>
          <cell r="D144" t="str">
            <v>USD</v>
          </cell>
          <cell r="E144">
            <v>12.5</v>
          </cell>
          <cell r="F144" t="str">
            <v>LEASE</v>
          </cell>
          <cell r="G144" t="str">
            <v>TOURISM</v>
          </cell>
          <cell r="H144" t="str">
            <v>BUSINESS</v>
          </cell>
          <cell r="I144">
            <v>43471847.340000004</v>
          </cell>
          <cell r="J144">
            <v>806527.77996289439</v>
          </cell>
          <cell r="K144">
            <v>43471847.340000004</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SetUp_Sheet"/>
      <sheetName val="Data_check"/>
      <sheetName val="embi_day"/>
      <sheetName val="GenericIR"/>
      <sheetName val="FEB"/>
      <sheetName val="SetUp_Sheet1"/>
      <sheetName val="Data_check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titled (2)"/>
      <sheetName val="Q6"/>
      <sheetName val="Q5"/>
      <sheetName val="Untitled_(2)"/>
      <sheetName val="Untitled_(2)1"/>
    </sheetNames>
    <sheetDataSet>
      <sheetData sheetId="0">
        <row r="1">
          <cell r="A1" t="str">
            <v>NAME</v>
          </cell>
          <cell r="B1" t="str">
            <v>GL</v>
          </cell>
          <cell r="C1" t="str">
            <v>SL</v>
          </cell>
          <cell r="D1" t="str">
            <v>TYPE</v>
          </cell>
          <cell r="E1" t="str">
            <v>CCY</v>
          </cell>
          <cell r="F1" t="str">
            <v>INT</v>
          </cell>
          <cell r="G1" t="str">
            <v>cbm 4</v>
          </cell>
          <cell r="H1" t="str">
            <v>cbm 5</v>
          </cell>
          <cell r="I1" t="str">
            <v>cbm 9</v>
          </cell>
          <cell r="J1" t="str">
            <v>JMD</v>
          </cell>
          <cell r="K1" t="str">
            <v>USD</v>
          </cell>
          <cell r="L1" t="str">
            <v>JMD EQUIV</v>
          </cell>
        </row>
        <row r="2">
          <cell r="A2" t="str">
            <v>JAMAICA BROILERS GROUP</v>
          </cell>
          <cell r="B2">
            <v>120</v>
          </cell>
          <cell r="C2" t="str">
            <v>02</v>
          </cell>
          <cell r="D2" t="str">
            <v>TERM</v>
          </cell>
          <cell r="E2" t="str">
            <v>JA $</v>
          </cell>
          <cell r="F2">
            <v>12</v>
          </cell>
          <cell r="G2" t="str">
            <v>BUSINESS</v>
          </cell>
          <cell r="H2" t="str">
            <v>LIVESTOCK</v>
          </cell>
          <cell r="I2" t="str">
            <v>COMM</v>
          </cell>
          <cell r="J2">
            <v>5368425</v>
          </cell>
          <cell r="K2">
            <v>0</v>
          </cell>
          <cell r="L2">
            <v>0</v>
          </cell>
        </row>
        <row r="3">
          <cell r="A3" t="str">
            <v>WRAY AND NEPHEW GROUP LIMITED</v>
          </cell>
          <cell r="B3">
            <v>120</v>
          </cell>
          <cell r="C3" t="str">
            <v>02</v>
          </cell>
          <cell r="D3" t="str">
            <v>TERM</v>
          </cell>
          <cell r="E3" t="str">
            <v>JA $</v>
          </cell>
          <cell r="F3">
            <v>13</v>
          </cell>
          <cell r="G3" t="str">
            <v>BUSINESS</v>
          </cell>
          <cell r="H3" t="str">
            <v>RUM</v>
          </cell>
          <cell r="I3" t="str">
            <v>COMM</v>
          </cell>
          <cell r="J3">
            <v>285272000</v>
          </cell>
          <cell r="K3">
            <v>0</v>
          </cell>
          <cell r="L3">
            <v>0</v>
          </cell>
        </row>
        <row r="4">
          <cell r="A4" t="str">
            <v>VAP LIMITED</v>
          </cell>
          <cell r="B4">
            <v>120</v>
          </cell>
          <cell r="C4" t="str">
            <v>02</v>
          </cell>
          <cell r="D4" t="str">
            <v>TERM</v>
          </cell>
          <cell r="E4" t="str">
            <v>JA $</v>
          </cell>
          <cell r="F4">
            <v>32</v>
          </cell>
          <cell r="G4" t="str">
            <v>BUSINESS</v>
          </cell>
          <cell r="H4" t="str">
            <v>PROF.&amp; BUS</v>
          </cell>
          <cell r="I4" t="str">
            <v>COMM</v>
          </cell>
          <cell r="J4">
            <v>6850000</v>
          </cell>
          <cell r="K4">
            <v>0</v>
          </cell>
          <cell r="L4">
            <v>0</v>
          </cell>
        </row>
        <row r="5">
          <cell r="A5" t="str">
            <v>BARRETT CALMAN</v>
          </cell>
          <cell r="B5">
            <v>120</v>
          </cell>
          <cell r="C5" t="str">
            <v>02</v>
          </cell>
          <cell r="D5" t="str">
            <v>TERM</v>
          </cell>
          <cell r="E5" t="str">
            <v>JA $</v>
          </cell>
          <cell r="F5">
            <v>32</v>
          </cell>
          <cell r="G5" t="str">
            <v>INDIV.</v>
          </cell>
          <cell r="H5" t="str">
            <v>INDIV.</v>
          </cell>
          <cell r="I5" t="str">
            <v>PERSONAL</v>
          </cell>
          <cell r="J5">
            <v>3133333.29</v>
          </cell>
          <cell r="K5">
            <v>0</v>
          </cell>
          <cell r="L5">
            <v>0</v>
          </cell>
        </row>
        <row r="6">
          <cell r="A6" t="str">
            <v>MUSSON JAMAICA LTD.</v>
          </cell>
          <cell r="B6">
            <v>120</v>
          </cell>
          <cell r="C6" t="str">
            <v>02</v>
          </cell>
          <cell r="D6" t="str">
            <v>TERM</v>
          </cell>
          <cell r="E6" t="str">
            <v>JA $</v>
          </cell>
          <cell r="F6">
            <v>12</v>
          </cell>
          <cell r="G6" t="str">
            <v>BUSINESS</v>
          </cell>
          <cell r="H6" t="str">
            <v>FOOD &amp; DRINK</v>
          </cell>
          <cell r="I6" t="str">
            <v>COMM</v>
          </cell>
          <cell r="J6">
            <v>5500000</v>
          </cell>
          <cell r="K6">
            <v>0</v>
          </cell>
          <cell r="L6">
            <v>0</v>
          </cell>
        </row>
        <row r="7">
          <cell r="A7" t="str">
            <v>VILLAGE RESORTS LIMITED</v>
          </cell>
          <cell r="B7">
            <v>120</v>
          </cell>
          <cell r="C7" t="str">
            <v>02</v>
          </cell>
          <cell r="D7" t="str">
            <v>TERM</v>
          </cell>
          <cell r="E7" t="str">
            <v>USD</v>
          </cell>
          <cell r="F7">
            <v>12</v>
          </cell>
          <cell r="G7" t="str">
            <v>BUSINESS</v>
          </cell>
          <cell r="H7" t="str">
            <v>TOURISM</v>
          </cell>
          <cell r="I7" t="str">
            <v>COMM</v>
          </cell>
          <cell r="J7">
            <v>90675000</v>
          </cell>
          <cell r="K7">
            <v>1500000</v>
          </cell>
          <cell r="L7">
            <v>90675000</v>
          </cell>
        </row>
        <row r="8">
          <cell r="A8" t="str">
            <v>TROPICAIR</v>
          </cell>
          <cell r="B8">
            <v>120</v>
          </cell>
          <cell r="C8" t="str">
            <v>02</v>
          </cell>
          <cell r="D8" t="str">
            <v>TERM</v>
          </cell>
          <cell r="E8" t="str">
            <v>USD</v>
          </cell>
          <cell r="F8">
            <v>10</v>
          </cell>
          <cell r="G8" t="str">
            <v>BUSINESS</v>
          </cell>
          <cell r="H8" t="str">
            <v>METAL PROD</v>
          </cell>
          <cell r="I8" t="str">
            <v>COMM</v>
          </cell>
          <cell r="J8">
            <v>12090000</v>
          </cell>
          <cell r="K8">
            <v>200000</v>
          </cell>
          <cell r="L8">
            <v>12090000</v>
          </cell>
        </row>
        <row r="9">
          <cell r="A9" t="str">
            <v>DUQUESNAY RONALD</v>
          </cell>
          <cell r="B9">
            <v>120</v>
          </cell>
          <cell r="C9" t="str">
            <v>03</v>
          </cell>
          <cell r="D9" t="str">
            <v>MTG</v>
          </cell>
          <cell r="E9" t="str">
            <v>JA $</v>
          </cell>
          <cell r="F9">
            <v>10</v>
          </cell>
          <cell r="G9" t="str">
            <v>INDIV.</v>
          </cell>
          <cell r="H9" t="str">
            <v>INDIV.</v>
          </cell>
          <cell r="I9" t="str">
            <v>PERSONAL</v>
          </cell>
          <cell r="J9">
            <v>927.24</v>
          </cell>
          <cell r="K9">
            <v>0</v>
          </cell>
          <cell r="L9">
            <v>0</v>
          </cell>
        </row>
        <row r="10">
          <cell r="A10" t="str">
            <v>DUQUESNAY STEPHEN</v>
          </cell>
          <cell r="B10">
            <v>120</v>
          </cell>
          <cell r="C10" t="str">
            <v>03</v>
          </cell>
          <cell r="D10" t="str">
            <v>MTG</v>
          </cell>
          <cell r="E10" t="str">
            <v>JA $</v>
          </cell>
          <cell r="F10">
            <v>10</v>
          </cell>
          <cell r="G10" t="str">
            <v>INDIV.</v>
          </cell>
          <cell r="H10" t="str">
            <v>INDIV.</v>
          </cell>
          <cell r="I10" t="str">
            <v>PERSONAL</v>
          </cell>
          <cell r="J10">
            <v>0.05</v>
          </cell>
          <cell r="K10">
            <v>0</v>
          </cell>
          <cell r="L10">
            <v>0</v>
          </cell>
        </row>
        <row r="11">
          <cell r="A11" t="str">
            <v>NESTLE JAMAICA LIMITED</v>
          </cell>
          <cell r="B11">
            <v>120</v>
          </cell>
          <cell r="C11" t="str">
            <v>04</v>
          </cell>
          <cell r="D11" t="str">
            <v>TERM</v>
          </cell>
          <cell r="E11" t="str">
            <v>JA $</v>
          </cell>
          <cell r="F11">
            <v>19</v>
          </cell>
          <cell r="G11" t="str">
            <v>BUSINESS</v>
          </cell>
          <cell r="H11" t="str">
            <v>FOOD &amp; DRINK</v>
          </cell>
          <cell r="I11" t="str">
            <v>COMM</v>
          </cell>
          <cell r="J11">
            <v>1517830</v>
          </cell>
          <cell r="K11">
            <v>0</v>
          </cell>
          <cell r="L11">
            <v>0</v>
          </cell>
        </row>
        <row r="12">
          <cell r="A12" t="str">
            <v>CARIBBEAN CEMENT COMPANY LTD</v>
          </cell>
          <cell r="B12">
            <v>120</v>
          </cell>
          <cell r="C12" t="str">
            <v>04</v>
          </cell>
          <cell r="D12" t="str">
            <v>TERM</v>
          </cell>
          <cell r="E12" t="str">
            <v>JA $</v>
          </cell>
          <cell r="F12">
            <v>26.5</v>
          </cell>
          <cell r="G12" t="str">
            <v>BUSINESS</v>
          </cell>
          <cell r="H12" t="str">
            <v xml:space="preserve">CEMENT </v>
          </cell>
          <cell r="I12" t="str">
            <v>COMM</v>
          </cell>
          <cell r="J12">
            <v>2599868.64</v>
          </cell>
          <cell r="K12">
            <v>0</v>
          </cell>
          <cell r="L12">
            <v>0</v>
          </cell>
        </row>
        <row r="13">
          <cell r="A13" t="str">
            <v>GRACE KENNEDY REMITTANCE SERVICE</v>
          </cell>
          <cell r="B13">
            <v>120</v>
          </cell>
          <cell r="C13" t="str">
            <v>04</v>
          </cell>
          <cell r="D13" t="str">
            <v>TERM</v>
          </cell>
          <cell r="E13" t="str">
            <v>JA $</v>
          </cell>
          <cell r="F13">
            <v>32</v>
          </cell>
          <cell r="G13" t="str">
            <v>F.I.</v>
          </cell>
          <cell r="H13" t="str">
            <v>F.I.</v>
          </cell>
          <cell r="I13" t="str">
            <v>COMM</v>
          </cell>
          <cell r="J13">
            <v>387194.86</v>
          </cell>
          <cell r="K13">
            <v>0</v>
          </cell>
          <cell r="L13">
            <v>0</v>
          </cell>
        </row>
        <row r="14">
          <cell r="A14" t="str">
            <v>COATES BROTHERS JAMAICA LIMITED</v>
          </cell>
          <cell r="B14">
            <v>120</v>
          </cell>
          <cell r="C14" t="str">
            <v>04</v>
          </cell>
          <cell r="D14" t="str">
            <v>TERM</v>
          </cell>
          <cell r="E14" t="str">
            <v>JA $</v>
          </cell>
          <cell r="F14">
            <v>15</v>
          </cell>
          <cell r="G14" t="str">
            <v>BUSINESS</v>
          </cell>
          <cell r="H14" t="str">
            <v>PROF.&amp; BUS</v>
          </cell>
          <cell r="I14" t="str">
            <v>COMM</v>
          </cell>
          <cell r="J14">
            <v>367287.35</v>
          </cell>
          <cell r="K14">
            <v>0</v>
          </cell>
          <cell r="L14">
            <v>0</v>
          </cell>
        </row>
        <row r="15">
          <cell r="A15" t="str">
            <v>MOORE BUSINESS FORMS CARIB LTD.</v>
          </cell>
          <cell r="B15">
            <v>120</v>
          </cell>
          <cell r="C15" t="str">
            <v>04</v>
          </cell>
          <cell r="D15" t="str">
            <v>TERM</v>
          </cell>
          <cell r="E15" t="str">
            <v>JA $</v>
          </cell>
          <cell r="F15">
            <v>21</v>
          </cell>
          <cell r="G15" t="str">
            <v>BUSINESS</v>
          </cell>
          <cell r="H15" t="str">
            <v>PRINT</v>
          </cell>
          <cell r="I15" t="str">
            <v>COMM</v>
          </cell>
          <cell r="J15">
            <v>3342258.73</v>
          </cell>
          <cell r="K15">
            <v>0</v>
          </cell>
          <cell r="L15">
            <v>0</v>
          </cell>
        </row>
        <row r="16">
          <cell r="A16" t="str">
            <v>MOORE BUSINESS FORMS CARIB LTD.</v>
          </cell>
          <cell r="B16">
            <v>120</v>
          </cell>
          <cell r="C16" t="str">
            <v>04</v>
          </cell>
          <cell r="D16" t="str">
            <v>TERM</v>
          </cell>
          <cell r="E16" t="str">
            <v>JA $</v>
          </cell>
          <cell r="F16">
            <v>21</v>
          </cell>
          <cell r="G16" t="str">
            <v>BUSINESS</v>
          </cell>
          <cell r="H16" t="str">
            <v>PRINT</v>
          </cell>
          <cell r="I16" t="str">
            <v>COMM</v>
          </cell>
          <cell r="J16">
            <v>4273788.7300000004</v>
          </cell>
          <cell r="K16">
            <v>0</v>
          </cell>
          <cell r="L16">
            <v>0</v>
          </cell>
        </row>
        <row r="17">
          <cell r="A17" t="str">
            <v>K. CHANDIRAM LIMITED</v>
          </cell>
          <cell r="B17">
            <v>120</v>
          </cell>
          <cell r="C17" t="str">
            <v>04</v>
          </cell>
          <cell r="D17" t="str">
            <v>TERM</v>
          </cell>
          <cell r="E17" t="str">
            <v>USD</v>
          </cell>
          <cell r="F17">
            <v>12</v>
          </cell>
          <cell r="G17" t="str">
            <v>BUSINESS</v>
          </cell>
          <cell r="H17" t="str">
            <v>DIST'N</v>
          </cell>
          <cell r="I17" t="str">
            <v>COMM</v>
          </cell>
          <cell r="J17">
            <v>1235266.73</v>
          </cell>
          <cell r="K17">
            <v>20434.519933829612</v>
          </cell>
          <cell r="L17">
            <v>1235266.73</v>
          </cell>
        </row>
        <row r="18">
          <cell r="A18" t="str">
            <v>VILLAGE RESORTS LIMITED</v>
          </cell>
          <cell r="B18">
            <v>120</v>
          </cell>
          <cell r="C18" t="str">
            <v>04</v>
          </cell>
          <cell r="D18" t="str">
            <v>TERM</v>
          </cell>
          <cell r="E18" t="str">
            <v>USD</v>
          </cell>
          <cell r="F18">
            <v>12</v>
          </cell>
          <cell r="G18" t="str">
            <v>BUSINESS</v>
          </cell>
          <cell r="H18" t="str">
            <v>TOURISM</v>
          </cell>
          <cell r="I18" t="str">
            <v>COMM</v>
          </cell>
          <cell r="J18">
            <v>2884530.13</v>
          </cell>
          <cell r="K18">
            <v>47717.620016542591</v>
          </cell>
          <cell r="L18">
            <v>2884530.13</v>
          </cell>
        </row>
        <row r="19">
          <cell r="A19" t="str">
            <v>PEGASUS HOTEL</v>
          </cell>
          <cell r="B19">
            <v>120</v>
          </cell>
          <cell r="C19" t="str">
            <v>04</v>
          </cell>
          <cell r="D19" t="str">
            <v>TERM</v>
          </cell>
          <cell r="E19" t="str">
            <v>USD</v>
          </cell>
          <cell r="F19">
            <v>12</v>
          </cell>
          <cell r="G19" t="str">
            <v>BUSINESS</v>
          </cell>
          <cell r="H19" t="str">
            <v>TOURISM</v>
          </cell>
          <cell r="I19" t="str">
            <v>COMM</v>
          </cell>
          <cell r="J19">
            <v>502412.04</v>
          </cell>
          <cell r="K19">
            <v>8311.1999999999989</v>
          </cell>
          <cell r="L19">
            <v>502412.04</v>
          </cell>
        </row>
        <row r="20">
          <cell r="A20" t="str">
            <v>TAN-MARJ INVESTMENTS LTD.</v>
          </cell>
          <cell r="B20">
            <v>120</v>
          </cell>
          <cell r="C20" t="str">
            <v>06</v>
          </cell>
          <cell r="D20" t="str">
            <v>TERM</v>
          </cell>
          <cell r="E20" t="str">
            <v>JA $</v>
          </cell>
          <cell r="F20">
            <v>11</v>
          </cell>
          <cell r="G20" t="str">
            <v>BUSINESS</v>
          </cell>
          <cell r="H20" t="str">
            <v>PROF.&amp; BUS</v>
          </cell>
          <cell r="I20" t="str">
            <v>COMM</v>
          </cell>
          <cell r="J20">
            <v>9725.84</v>
          </cell>
          <cell r="K20">
            <v>0</v>
          </cell>
          <cell r="L20">
            <v>0</v>
          </cell>
        </row>
        <row r="21">
          <cell r="A21" t="str">
            <v>NICO DISTRIBUTORS LIMITED</v>
          </cell>
          <cell r="B21">
            <v>120</v>
          </cell>
          <cell r="C21" t="str">
            <v>06</v>
          </cell>
          <cell r="D21" t="str">
            <v>TERM</v>
          </cell>
          <cell r="E21" t="str">
            <v>JA $</v>
          </cell>
          <cell r="F21">
            <v>30.75</v>
          </cell>
          <cell r="G21" t="str">
            <v>BUSINESS</v>
          </cell>
          <cell r="H21" t="str">
            <v>DIST'N</v>
          </cell>
          <cell r="I21" t="str">
            <v>COMM</v>
          </cell>
          <cell r="J21">
            <v>2500958</v>
          </cell>
          <cell r="K21">
            <v>0</v>
          </cell>
          <cell r="L21">
            <v>0</v>
          </cell>
        </row>
        <row r="22">
          <cell r="A22" t="str">
            <v>NICO DISTRIBUTORS LIMITED</v>
          </cell>
          <cell r="B22">
            <v>120</v>
          </cell>
          <cell r="C22" t="str">
            <v>06</v>
          </cell>
          <cell r="D22" t="str">
            <v>TERM</v>
          </cell>
          <cell r="E22" t="str">
            <v>USD</v>
          </cell>
          <cell r="F22">
            <v>30.75</v>
          </cell>
          <cell r="G22" t="str">
            <v>BUSINESS</v>
          </cell>
          <cell r="H22" t="str">
            <v>DIST'N</v>
          </cell>
          <cell r="I22" t="str">
            <v>COMM</v>
          </cell>
          <cell r="J22">
            <v>21762000</v>
          </cell>
          <cell r="K22">
            <v>360000</v>
          </cell>
          <cell r="L22">
            <v>21762000</v>
          </cell>
        </row>
        <row r="23">
          <cell r="A23" t="str">
            <v>SERAMCO</v>
          </cell>
          <cell r="B23">
            <v>120</v>
          </cell>
          <cell r="C23" t="str">
            <v>15</v>
          </cell>
          <cell r="D23" t="str">
            <v>TERM</v>
          </cell>
          <cell r="E23" t="str">
            <v>JA $</v>
          </cell>
          <cell r="F23">
            <v>9.75</v>
          </cell>
          <cell r="G23" t="str">
            <v>BUSINESS</v>
          </cell>
          <cell r="H23" t="str">
            <v>PROF.&amp; BUS</v>
          </cell>
          <cell r="I23" t="str">
            <v>COMM</v>
          </cell>
          <cell r="J23">
            <v>841811.43</v>
          </cell>
          <cell r="K23">
            <v>0</v>
          </cell>
          <cell r="L23">
            <v>0</v>
          </cell>
        </row>
        <row r="24">
          <cell r="A24" t="str">
            <v>SERAMCO</v>
          </cell>
          <cell r="B24">
            <v>120</v>
          </cell>
          <cell r="C24" t="str">
            <v>15</v>
          </cell>
          <cell r="D24" t="str">
            <v>TERM</v>
          </cell>
          <cell r="E24" t="str">
            <v>USD</v>
          </cell>
          <cell r="F24">
            <v>9.75</v>
          </cell>
          <cell r="G24" t="str">
            <v>BUSINESS</v>
          </cell>
          <cell r="H24" t="str">
            <v>PROF.&amp; BUS</v>
          </cell>
          <cell r="I24" t="str">
            <v>COMM</v>
          </cell>
          <cell r="J24">
            <v>2096462.22</v>
          </cell>
          <cell r="K24">
            <v>34680.930024813897</v>
          </cell>
          <cell r="L24">
            <v>2096462.2200000002</v>
          </cell>
        </row>
        <row r="25">
          <cell r="A25" t="str">
            <v>GOVERNMENT OF JAMAICA</v>
          </cell>
          <cell r="B25">
            <v>120</v>
          </cell>
          <cell r="C25" t="str">
            <v>18</v>
          </cell>
          <cell r="D25" t="str">
            <v>TERM</v>
          </cell>
          <cell r="E25" t="str">
            <v>USD</v>
          </cell>
          <cell r="F25">
            <v>10</v>
          </cell>
          <cell r="G25" t="str">
            <v>CENTRAL GOV</v>
          </cell>
          <cell r="H25" t="str">
            <v>CENTRAL GOV</v>
          </cell>
          <cell r="I25" t="str">
            <v>CENTRAL GOV</v>
          </cell>
          <cell r="J25">
            <v>62219720.899999999</v>
          </cell>
          <cell r="K25">
            <v>1029275.7799834573</v>
          </cell>
          <cell r="L25">
            <v>62219720.899999999</v>
          </cell>
        </row>
        <row r="26">
          <cell r="A26" t="str">
            <v>SUGAR COMPANY</v>
          </cell>
          <cell r="B26">
            <v>120</v>
          </cell>
          <cell r="C26" t="str">
            <v>18</v>
          </cell>
          <cell r="D26" t="str">
            <v>TERM</v>
          </cell>
          <cell r="E26" t="str">
            <v>USD</v>
          </cell>
          <cell r="F26">
            <v>12</v>
          </cell>
          <cell r="G26" t="str">
            <v>POX</v>
          </cell>
          <cell r="H26" t="str">
            <v>POX</v>
          </cell>
          <cell r="I26" t="str">
            <v>PUB ENT</v>
          </cell>
          <cell r="J26">
            <v>3358326.35</v>
          </cell>
          <cell r="K26">
            <v>55555.440033085193</v>
          </cell>
          <cell r="L26">
            <v>3358326.35</v>
          </cell>
        </row>
        <row r="27">
          <cell r="A27" t="str">
            <v>CHALICE LIMITED</v>
          </cell>
          <cell r="B27">
            <v>120</v>
          </cell>
          <cell r="C27" t="str">
            <v>33</v>
          </cell>
          <cell r="D27" t="str">
            <v>MTG</v>
          </cell>
          <cell r="E27" t="str">
            <v>JA $</v>
          </cell>
          <cell r="F27">
            <v>10</v>
          </cell>
          <cell r="G27" t="str">
            <v>BUSINESS</v>
          </cell>
          <cell r="H27" t="str">
            <v>R/E SVCS</v>
          </cell>
          <cell r="I27" t="str">
            <v>MTG</v>
          </cell>
          <cell r="J27">
            <v>26561.32</v>
          </cell>
          <cell r="K27">
            <v>0</v>
          </cell>
          <cell r="L27">
            <v>0</v>
          </cell>
        </row>
        <row r="28">
          <cell r="A28" t="str">
            <v>DUQUESNAY RONALD</v>
          </cell>
          <cell r="B28">
            <v>120</v>
          </cell>
          <cell r="C28" t="str">
            <v>33</v>
          </cell>
          <cell r="D28" t="str">
            <v>MTG</v>
          </cell>
          <cell r="E28" t="str">
            <v>JA $</v>
          </cell>
          <cell r="F28">
            <v>10</v>
          </cell>
          <cell r="G28" t="str">
            <v>INDIV.</v>
          </cell>
          <cell r="H28" t="str">
            <v>INDIV.</v>
          </cell>
          <cell r="I28" t="str">
            <v>PERSONAL</v>
          </cell>
          <cell r="J28">
            <v>26253.96</v>
          </cell>
          <cell r="K28">
            <v>0</v>
          </cell>
          <cell r="L28">
            <v>0</v>
          </cell>
        </row>
        <row r="29">
          <cell r="A29" t="str">
            <v>DUQUESNAY STEPHEN</v>
          </cell>
          <cell r="B29">
            <v>120</v>
          </cell>
          <cell r="C29" t="str">
            <v>33</v>
          </cell>
          <cell r="D29" t="str">
            <v>MTG</v>
          </cell>
          <cell r="E29" t="str">
            <v>JA $</v>
          </cell>
          <cell r="F29">
            <v>10</v>
          </cell>
          <cell r="G29" t="str">
            <v>INDIV.</v>
          </cell>
          <cell r="H29" t="str">
            <v>INDIV.</v>
          </cell>
          <cell r="I29" t="str">
            <v>PERSONAL</v>
          </cell>
          <cell r="J29">
            <v>26146.400000000001</v>
          </cell>
          <cell r="K29">
            <v>0</v>
          </cell>
          <cell r="L29">
            <v>0</v>
          </cell>
        </row>
        <row r="30">
          <cell r="A30" t="str">
            <v>NESTLE JAMAICA LIMITED</v>
          </cell>
          <cell r="B30">
            <v>120</v>
          </cell>
          <cell r="C30" t="str">
            <v>41</v>
          </cell>
          <cell r="D30" t="str">
            <v>TERM</v>
          </cell>
          <cell r="E30" t="str">
            <v>JA $</v>
          </cell>
          <cell r="F30">
            <v>19</v>
          </cell>
          <cell r="G30" t="str">
            <v>BUSINESS</v>
          </cell>
          <cell r="H30" t="str">
            <v>FOOD &amp; DRINK</v>
          </cell>
          <cell r="I30" t="str">
            <v>COMM</v>
          </cell>
          <cell r="J30">
            <v>112348000</v>
          </cell>
          <cell r="K30">
            <v>0</v>
          </cell>
          <cell r="L30">
            <v>0</v>
          </cell>
        </row>
        <row r="31">
          <cell r="A31" t="str">
            <v>RAPID AND SHEFFIELD</v>
          </cell>
          <cell r="B31">
            <v>120</v>
          </cell>
          <cell r="C31" t="str">
            <v>42</v>
          </cell>
          <cell r="D31" t="str">
            <v>TERM</v>
          </cell>
          <cell r="E31" t="str">
            <v>JA $</v>
          </cell>
          <cell r="F31">
            <v>23.75</v>
          </cell>
          <cell r="G31" t="str">
            <v>BUSINESS</v>
          </cell>
          <cell r="H31" t="str">
            <v>DIST'N</v>
          </cell>
          <cell r="I31" t="str">
            <v>COMM</v>
          </cell>
          <cell r="J31">
            <v>63000000</v>
          </cell>
          <cell r="K31">
            <v>0</v>
          </cell>
          <cell r="L31">
            <v>0</v>
          </cell>
        </row>
        <row r="32">
          <cell r="A32" t="str">
            <v>CESCO LIMITED</v>
          </cell>
          <cell r="B32">
            <v>120</v>
          </cell>
          <cell r="C32" t="str">
            <v>42</v>
          </cell>
          <cell r="D32" t="str">
            <v>TERM</v>
          </cell>
          <cell r="E32" t="str">
            <v>USD</v>
          </cell>
          <cell r="F32">
            <v>15</v>
          </cell>
          <cell r="G32" t="str">
            <v>BUSINESS</v>
          </cell>
          <cell r="H32" t="str">
            <v>DIST'N</v>
          </cell>
          <cell r="I32" t="str">
            <v>COMM</v>
          </cell>
          <cell r="J32">
            <v>23998700.170000002</v>
          </cell>
          <cell r="K32">
            <v>397000.82994210091</v>
          </cell>
          <cell r="L32">
            <v>23998700.170000002</v>
          </cell>
        </row>
        <row r="33">
          <cell r="A33" t="str">
            <v>BRL LIMITED</v>
          </cell>
          <cell r="B33">
            <v>120</v>
          </cell>
          <cell r="C33" t="str">
            <v>42</v>
          </cell>
          <cell r="D33" t="str">
            <v>TERM</v>
          </cell>
          <cell r="E33" t="str">
            <v>USD</v>
          </cell>
          <cell r="F33">
            <v>12</v>
          </cell>
          <cell r="G33" t="str">
            <v>BUSINESS</v>
          </cell>
          <cell r="H33" t="str">
            <v>TOURISM</v>
          </cell>
          <cell r="I33" t="str">
            <v>COMM</v>
          </cell>
          <cell r="J33">
            <v>1880599.5</v>
          </cell>
          <cell r="K33">
            <v>31110</v>
          </cell>
          <cell r="L33">
            <v>1880599.5</v>
          </cell>
        </row>
        <row r="34">
          <cell r="A34" t="str">
            <v>GENERAL TOOL AND SUPPLY</v>
          </cell>
          <cell r="B34">
            <v>120</v>
          </cell>
          <cell r="C34" t="str">
            <v>42</v>
          </cell>
          <cell r="D34" t="str">
            <v>TERM</v>
          </cell>
          <cell r="E34" t="str">
            <v>USD</v>
          </cell>
          <cell r="F34">
            <v>15</v>
          </cell>
          <cell r="G34" t="str">
            <v>BUSINESS</v>
          </cell>
          <cell r="H34" t="str">
            <v>DIST'N</v>
          </cell>
          <cell r="I34" t="str">
            <v>COMM</v>
          </cell>
          <cell r="J34">
            <v>2482793.94</v>
          </cell>
          <cell r="K34">
            <v>41071.860049627787</v>
          </cell>
          <cell r="L34">
            <v>2482793.94</v>
          </cell>
        </row>
        <row r="35">
          <cell r="A35" t="str">
            <v>JAMAICA OBSERVER</v>
          </cell>
          <cell r="B35">
            <v>120</v>
          </cell>
          <cell r="C35" t="str">
            <v>42</v>
          </cell>
          <cell r="D35" t="str">
            <v>TERM</v>
          </cell>
          <cell r="E35" t="str">
            <v>USD</v>
          </cell>
          <cell r="F35">
            <v>9.5</v>
          </cell>
          <cell r="G35" t="str">
            <v>BUSINESS</v>
          </cell>
          <cell r="H35" t="str">
            <v>PRINT</v>
          </cell>
          <cell r="I35" t="str">
            <v>COMM</v>
          </cell>
          <cell r="J35">
            <v>19541322.100000001</v>
          </cell>
          <cell r="K35">
            <v>323264.22001654259</v>
          </cell>
          <cell r="L35">
            <v>19541322.100000001</v>
          </cell>
        </row>
        <row r="36">
          <cell r="A36" t="str">
            <v>FACEY COMMODITY COMPANY</v>
          </cell>
          <cell r="B36">
            <v>120</v>
          </cell>
          <cell r="C36" t="str">
            <v>42</v>
          </cell>
          <cell r="D36" t="str">
            <v>TERM</v>
          </cell>
          <cell r="E36" t="str">
            <v>USD</v>
          </cell>
          <cell r="F36">
            <v>10</v>
          </cell>
          <cell r="G36" t="str">
            <v>BUSINESS</v>
          </cell>
          <cell r="H36" t="str">
            <v>DIST'N</v>
          </cell>
          <cell r="I36" t="str">
            <v>COMM</v>
          </cell>
          <cell r="J36">
            <v>284373846.89999998</v>
          </cell>
          <cell r="K36">
            <v>4704281.9999999991</v>
          </cell>
          <cell r="L36">
            <v>284373846.89999998</v>
          </cell>
        </row>
        <row r="37">
          <cell r="A37" t="str">
            <v>LASCO DISTRIBUTORS LIMITED</v>
          </cell>
          <cell r="B37">
            <v>120</v>
          </cell>
          <cell r="C37" t="str">
            <v>42</v>
          </cell>
          <cell r="D37" t="str">
            <v>TERM</v>
          </cell>
          <cell r="E37" t="str">
            <v>USD</v>
          </cell>
          <cell r="F37">
            <v>10.5</v>
          </cell>
          <cell r="G37" t="str">
            <v>BUSINESS</v>
          </cell>
          <cell r="H37" t="str">
            <v>DIST'N</v>
          </cell>
          <cell r="I37" t="str">
            <v>COMM</v>
          </cell>
          <cell r="J37">
            <v>18135000</v>
          </cell>
          <cell r="K37">
            <v>300000</v>
          </cell>
          <cell r="L37">
            <v>18135000</v>
          </cell>
        </row>
        <row r="38">
          <cell r="A38" t="str">
            <v>WRAY AND NEPHEW GROUP LIMITED</v>
          </cell>
          <cell r="B38">
            <v>120</v>
          </cell>
          <cell r="C38" t="str">
            <v>50</v>
          </cell>
          <cell r="D38" t="str">
            <v>TERM</v>
          </cell>
          <cell r="E38" t="str">
            <v>JA $</v>
          </cell>
          <cell r="F38">
            <v>13</v>
          </cell>
          <cell r="G38" t="str">
            <v>BUSINESS</v>
          </cell>
          <cell r="H38" t="str">
            <v>RUM</v>
          </cell>
          <cell r="I38" t="str">
            <v>COMM</v>
          </cell>
          <cell r="J38">
            <v>6086973.75</v>
          </cell>
          <cell r="K38">
            <v>0</v>
          </cell>
          <cell r="L38">
            <v>0</v>
          </cell>
        </row>
        <row r="39">
          <cell r="A39" t="str">
            <v>WRAY AND NEPHEW GROUP LIMITED</v>
          </cell>
          <cell r="B39">
            <v>120</v>
          </cell>
          <cell r="C39" t="str">
            <v>50</v>
          </cell>
          <cell r="D39" t="str">
            <v>TERM</v>
          </cell>
          <cell r="E39" t="str">
            <v>JA $</v>
          </cell>
          <cell r="F39">
            <v>13</v>
          </cell>
          <cell r="G39" t="str">
            <v>BUSINESS</v>
          </cell>
          <cell r="H39" t="str">
            <v>RUM</v>
          </cell>
          <cell r="I39" t="str">
            <v>COMM</v>
          </cell>
          <cell r="J39">
            <v>23538026.16</v>
          </cell>
          <cell r="K39">
            <v>0</v>
          </cell>
          <cell r="L39">
            <v>0</v>
          </cell>
        </row>
        <row r="40">
          <cell r="A40" t="str">
            <v>WRAY AND NEPHEW GROUP LIMITED</v>
          </cell>
          <cell r="B40">
            <v>120</v>
          </cell>
          <cell r="C40" t="str">
            <v>50</v>
          </cell>
          <cell r="D40" t="str">
            <v>TERM</v>
          </cell>
          <cell r="E40" t="str">
            <v>JA $</v>
          </cell>
          <cell r="F40">
            <v>13</v>
          </cell>
          <cell r="G40" t="str">
            <v>BUSINESS</v>
          </cell>
          <cell r="H40" t="str">
            <v>RUM</v>
          </cell>
          <cell r="I40" t="str">
            <v>COMM</v>
          </cell>
          <cell r="J40">
            <v>80670270.219999999</v>
          </cell>
          <cell r="K40">
            <v>0</v>
          </cell>
          <cell r="L40">
            <v>0</v>
          </cell>
        </row>
        <row r="41">
          <cell r="A41" t="str">
            <v>BOGUES BROTHERS INDUSTRIES LTD</v>
          </cell>
          <cell r="B41">
            <v>120</v>
          </cell>
          <cell r="C41" t="str">
            <v>50</v>
          </cell>
          <cell r="D41" t="str">
            <v>TERM</v>
          </cell>
          <cell r="E41" t="str">
            <v>JA $</v>
          </cell>
          <cell r="F41">
            <v>15</v>
          </cell>
          <cell r="G41" t="str">
            <v>BUSINESS</v>
          </cell>
          <cell r="H41" t="str">
            <v>PROF.&amp; BUS</v>
          </cell>
          <cell r="I41" t="str">
            <v>COMM</v>
          </cell>
          <cell r="J41">
            <v>1750000</v>
          </cell>
          <cell r="K41">
            <v>0</v>
          </cell>
          <cell r="L41">
            <v>0</v>
          </cell>
        </row>
        <row r="42">
          <cell r="A42" t="str">
            <v>JOHNS HALL AGGREGATES LTD</v>
          </cell>
          <cell r="B42">
            <v>120</v>
          </cell>
          <cell r="C42" t="str">
            <v>50</v>
          </cell>
          <cell r="D42" t="str">
            <v>TERM</v>
          </cell>
          <cell r="E42" t="str">
            <v>JA $</v>
          </cell>
          <cell r="F42">
            <v>12</v>
          </cell>
          <cell r="G42" t="str">
            <v>BUSINESS</v>
          </cell>
          <cell r="H42" t="str">
            <v>MINING-OTHER</v>
          </cell>
          <cell r="I42" t="str">
            <v>COMM</v>
          </cell>
          <cell r="J42">
            <v>13000000</v>
          </cell>
          <cell r="K42">
            <v>0</v>
          </cell>
          <cell r="L42">
            <v>0</v>
          </cell>
        </row>
        <row r="43">
          <cell r="A43" t="str">
            <v>VAP LIMITED</v>
          </cell>
          <cell r="B43">
            <v>120</v>
          </cell>
          <cell r="C43" t="str">
            <v>50</v>
          </cell>
          <cell r="D43" t="str">
            <v>TERM</v>
          </cell>
          <cell r="E43" t="str">
            <v>JA $</v>
          </cell>
          <cell r="F43">
            <v>32</v>
          </cell>
          <cell r="G43" t="str">
            <v>BUSINESS</v>
          </cell>
          <cell r="H43" t="str">
            <v>PROF.&amp; BUS</v>
          </cell>
          <cell r="I43" t="str">
            <v>COMM</v>
          </cell>
          <cell r="J43">
            <v>0.01</v>
          </cell>
          <cell r="K43">
            <v>0</v>
          </cell>
          <cell r="L43">
            <v>0</v>
          </cell>
        </row>
        <row r="44">
          <cell r="A44" t="str">
            <v>EPPING OIL COMPANY LIMITED</v>
          </cell>
          <cell r="B44">
            <v>120</v>
          </cell>
          <cell r="C44" t="str">
            <v>50</v>
          </cell>
          <cell r="D44" t="str">
            <v>TERM</v>
          </cell>
          <cell r="E44" t="str">
            <v>JA $</v>
          </cell>
          <cell r="F44">
            <v>31</v>
          </cell>
          <cell r="G44" t="str">
            <v>BUSINESS</v>
          </cell>
          <cell r="H44" t="str">
            <v>ELECTR. &amp; GAS</v>
          </cell>
          <cell r="I44" t="str">
            <v>COMM</v>
          </cell>
          <cell r="J44">
            <v>1333333.3999999999</v>
          </cell>
          <cell r="K44">
            <v>0</v>
          </cell>
          <cell r="L44">
            <v>0</v>
          </cell>
        </row>
        <row r="45">
          <cell r="A45" t="str">
            <v>WRAY AND NEPHEW GROUP LIMITED</v>
          </cell>
          <cell r="B45">
            <v>120</v>
          </cell>
          <cell r="C45" t="str">
            <v>50</v>
          </cell>
          <cell r="D45" t="str">
            <v>TERM</v>
          </cell>
          <cell r="E45" t="str">
            <v>USD</v>
          </cell>
          <cell r="F45">
            <v>13</v>
          </cell>
          <cell r="G45" t="str">
            <v>BUSINESS</v>
          </cell>
          <cell r="H45" t="str">
            <v>RUM</v>
          </cell>
          <cell r="I45" t="str">
            <v>COMM</v>
          </cell>
          <cell r="J45">
            <v>28405713.120000001</v>
          </cell>
          <cell r="K45">
            <v>469904.26997518609</v>
          </cell>
          <cell r="L45">
            <v>28405713.120000001</v>
          </cell>
        </row>
        <row r="46">
          <cell r="A46" t="str">
            <v>INNOVATIVE RESORTS LTD.</v>
          </cell>
          <cell r="B46">
            <v>120</v>
          </cell>
          <cell r="C46" t="str">
            <v>50</v>
          </cell>
          <cell r="D46" t="str">
            <v>TERM</v>
          </cell>
          <cell r="E46" t="str">
            <v>USD</v>
          </cell>
          <cell r="F46">
            <v>12</v>
          </cell>
          <cell r="G46" t="str">
            <v>BUSINESS</v>
          </cell>
          <cell r="H46" t="str">
            <v>TOURISM</v>
          </cell>
          <cell r="I46" t="str">
            <v>COMM</v>
          </cell>
          <cell r="J46">
            <v>4797640.8499999996</v>
          </cell>
          <cell r="K46">
            <v>79365.440033085179</v>
          </cell>
          <cell r="L46">
            <v>4797640.8499999996</v>
          </cell>
        </row>
        <row r="47">
          <cell r="A47" t="str">
            <v>VILLAGE RESORTS LIMITED</v>
          </cell>
          <cell r="B47">
            <v>120</v>
          </cell>
          <cell r="C47" t="str">
            <v>50</v>
          </cell>
          <cell r="D47" t="str">
            <v>TERM</v>
          </cell>
          <cell r="E47" t="str">
            <v>USD</v>
          </cell>
          <cell r="F47">
            <v>12</v>
          </cell>
          <cell r="G47" t="str">
            <v>BUSINESS</v>
          </cell>
          <cell r="H47" t="str">
            <v>TOURISM</v>
          </cell>
          <cell r="I47" t="str">
            <v>COMM</v>
          </cell>
          <cell r="J47">
            <v>43587809.810000002</v>
          </cell>
          <cell r="K47">
            <v>721055.57998345746</v>
          </cell>
          <cell r="L47">
            <v>43587809.810000002</v>
          </cell>
        </row>
        <row r="48">
          <cell r="A48" t="str">
            <v>VILLAGE RESORTS LIMITED</v>
          </cell>
          <cell r="B48">
            <v>120</v>
          </cell>
          <cell r="C48" t="str">
            <v>50</v>
          </cell>
          <cell r="D48" t="str">
            <v>TERM</v>
          </cell>
          <cell r="E48" t="str">
            <v>USD</v>
          </cell>
          <cell r="F48">
            <v>12</v>
          </cell>
          <cell r="G48" t="str">
            <v>BUSINESS</v>
          </cell>
          <cell r="H48" t="str">
            <v>TOURISM</v>
          </cell>
          <cell r="I48" t="str">
            <v>COMM</v>
          </cell>
          <cell r="J48">
            <v>17914357.5</v>
          </cell>
          <cell r="K48">
            <v>296350</v>
          </cell>
          <cell r="L48">
            <v>17914357.5</v>
          </cell>
        </row>
        <row r="49">
          <cell r="A49" t="str">
            <v>GREAT RESORTS</v>
          </cell>
          <cell r="B49">
            <v>120</v>
          </cell>
          <cell r="C49" t="str">
            <v>50</v>
          </cell>
          <cell r="D49" t="str">
            <v>TERM</v>
          </cell>
          <cell r="E49" t="str">
            <v>USD</v>
          </cell>
          <cell r="F49">
            <v>9.4600000000000009</v>
          </cell>
          <cell r="G49" t="str">
            <v>BUSINESS</v>
          </cell>
          <cell r="H49" t="str">
            <v>TOURISM</v>
          </cell>
          <cell r="I49" t="str">
            <v>COMM</v>
          </cell>
          <cell r="J49">
            <v>5785537.7199999997</v>
          </cell>
          <cell r="K49">
            <v>95707.820016542595</v>
          </cell>
          <cell r="L49">
            <v>5785537.7199999997</v>
          </cell>
        </row>
        <row r="50">
          <cell r="A50" t="str">
            <v>TYRES R US LIMITED</v>
          </cell>
          <cell r="B50">
            <v>120</v>
          </cell>
          <cell r="C50" t="str">
            <v>50</v>
          </cell>
          <cell r="D50" t="str">
            <v>TERM</v>
          </cell>
          <cell r="E50" t="str">
            <v>USD</v>
          </cell>
          <cell r="F50">
            <v>12</v>
          </cell>
          <cell r="G50" t="str">
            <v>BUSINESS</v>
          </cell>
          <cell r="H50" t="str">
            <v>PROF.&amp; BUS</v>
          </cell>
          <cell r="I50" t="str">
            <v>COMM</v>
          </cell>
          <cell r="J50">
            <v>27202500</v>
          </cell>
          <cell r="K50">
            <v>450000</v>
          </cell>
          <cell r="L50">
            <v>27202500</v>
          </cell>
        </row>
        <row r="51">
          <cell r="A51" t="str">
            <v>CLARKE WILLIAM</v>
          </cell>
          <cell r="B51">
            <v>120</v>
          </cell>
          <cell r="C51" t="str">
            <v>52</v>
          </cell>
          <cell r="D51" t="str">
            <v>TERM</v>
          </cell>
          <cell r="E51" t="str">
            <v>USD</v>
          </cell>
          <cell r="F51">
            <v>20</v>
          </cell>
          <cell r="G51" t="str">
            <v>INDIV.</v>
          </cell>
          <cell r="H51" t="str">
            <v>INDIV.</v>
          </cell>
          <cell r="I51" t="str">
            <v>PERSONAL</v>
          </cell>
          <cell r="J51">
            <v>8463000</v>
          </cell>
          <cell r="K51">
            <v>140000</v>
          </cell>
          <cell r="L51">
            <v>8463000</v>
          </cell>
        </row>
        <row r="52">
          <cell r="A52" t="str">
            <v>GOVERNMENT OF JAMAICA</v>
          </cell>
          <cell r="B52">
            <v>120</v>
          </cell>
          <cell r="C52" t="str">
            <v>53</v>
          </cell>
          <cell r="D52" t="str">
            <v>TERM</v>
          </cell>
          <cell r="E52" t="str">
            <v>USD</v>
          </cell>
          <cell r="F52">
            <v>10</v>
          </cell>
          <cell r="G52" t="str">
            <v>CENTRAL GOV</v>
          </cell>
          <cell r="H52" t="str">
            <v>CENTRAL GOV</v>
          </cell>
          <cell r="I52" t="str">
            <v>CENTRAL GOV</v>
          </cell>
          <cell r="J52">
            <v>49865889.899999999</v>
          </cell>
          <cell r="K52">
            <v>824911.33002481388</v>
          </cell>
          <cell r="L52">
            <v>49865889.899999999</v>
          </cell>
        </row>
        <row r="53">
          <cell r="A53" t="str">
            <v>PORT AUTHORITY OF JAMAICA</v>
          </cell>
          <cell r="B53">
            <v>120</v>
          </cell>
          <cell r="C53" t="str">
            <v>55</v>
          </cell>
          <cell r="D53" t="str">
            <v>TERM</v>
          </cell>
          <cell r="E53" t="str">
            <v>USD</v>
          </cell>
          <cell r="F53">
            <v>11</v>
          </cell>
          <cell r="G53" t="str">
            <v>PSX</v>
          </cell>
          <cell r="H53" t="str">
            <v>PSX</v>
          </cell>
          <cell r="I53" t="str">
            <v>PUB ENT</v>
          </cell>
          <cell r="J53">
            <v>20511625</v>
          </cell>
          <cell r="K53">
            <v>339315.55004135647</v>
          </cell>
          <cell r="L53">
            <v>20511625</v>
          </cell>
        </row>
        <row r="54">
          <cell r="A54" t="str">
            <v>PORT AUTHORITY OF JAMAICA</v>
          </cell>
          <cell r="B54">
            <v>120</v>
          </cell>
          <cell r="C54" t="str">
            <v>55</v>
          </cell>
          <cell r="D54" t="str">
            <v>TERM</v>
          </cell>
          <cell r="E54" t="str">
            <v>USD</v>
          </cell>
          <cell r="F54">
            <v>11</v>
          </cell>
          <cell r="G54" t="str">
            <v>PSX</v>
          </cell>
          <cell r="H54" t="str">
            <v>PSX</v>
          </cell>
          <cell r="I54" t="str">
            <v>PUB ENT</v>
          </cell>
          <cell r="J54">
            <v>5679669.2199999997</v>
          </cell>
          <cell r="K54">
            <v>93956.480066170378</v>
          </cell>
          <cell r="L54">
            <v>5679669.2199999997</v>
          </cell>
        </row>
        <row r="55">
          <cell r="A55" t="str">
            <v>TROPICAIR</v>
          </cell>
          <cell r="B55">
            <v>120</v>
          </cell>
          <cell r="C55" t="str">
            <v>63</v>
          </cell>
          <cell r="D55" t="str">
            <v>TERM</v>
          </cell>
          <cell r="E55" t="str">
            <v>JA $</v>
          </cell>
          <cell r="F55">
            <v>10</v>
          </cell>
          <cell r="G55" t="str">
            <v>BUSINESS</v>
          </cell>
          <cell r="H55" t="str">
            <v>METAL PROD</v>
          </cell>
          <cell r="I55" t="str">
            <v>COMM</v>
          </cell>
          <cell r="J55">
            <v>611780</v>
          </cell>
          <cell r="K55">
            <v>0</v>
          </cell>
          <cell r="L55">
            <v>0</v>
          </cell>
        </row>
        <row r="56">
          <cell r="A56" t="str">
            <v>STAFF-4%</v>
          </cell>
          <cell r="B56">
            <v>121</v>
          </cell>
          <cell r="C56" t="str">
            <v>00</v>
          </cell>
          <cell r="D56" t="str">
            <v>TERM</v>
          </cell>
          <cell r="E56" t="str">
            <v>JA $</v>
          </cell>
          <cell r="F56">
            <v>4</v>
          </cell>
          <cell r="G56" t="str">
            <v>INDIV.</v>
          </cell>
          <cell r="H56" t="str">
            <v>INDIV.</v>
          </cell>
          <cell r="I56" t="str">
            <v>STAFF</v>
          </cell>
          <cell r="J56">
            <v>56731065.700000003</v>
          </cell>
          <cell r="K56">
            <v>0</v>
          </cell>
          <cell r="L56">
            <v>0</v>
          </cell>
        </row>
        <row r="57">
          <cell r="A57" t="str">
            <v>STAFF-20.75%</v>
          </cell>
          <cell r="B57">
            <v>121</v>
          </cell>
          <cell r="C57" t="str">
            <v>06</v>
          </cell>
          <cell r="D57" t="str">
            <v>TERM</v>
          </cell>
          <cell r="E57" t="str">
            <v>JA $</v>
          </cell>
          <cell r="F57">
            <v>20.75</v>
          </cell>
          <cell r="G57" t="str">
            <v>INDIV.</v>
          </cell>
          <cell r="H57" t="str">
            <v>INDIV.</v>
          </cell>
          <cell r="I57" t="str">
            <v>STAFF</v>
          </cell>
          <cell r="J57">
            <v>555716.78</v>
          </cell>
          <cell r="K57">
            <v>0</v>
          </cell>
          <cell r="L57">
            <v>0</v>
          </cell>
        </row>
        <row r="58">
          <cell r="A58" t="str">
            <v>STAFF-3%</v>
          </cell>
          <cell r="B58">
            <v>121</v>
          </cell>
          <cell r="C58" t="str">
            <v>08</v>
          </cell>
          <cell r="D58" t="str">
            <v>MTG</v>
          </cell>
          <cell r="E58" t="str">
            <v>JA $</v>
          </cell>
          <cell r="F58">
            <v>3</v>
          </cell>
          <cell r="G58" t="str">
            <v>INDIV.</v>
          </cell>
          <cell r="H58" t="str">
            <v>construction</v>
          </cell>
          <cell r="I58" t="str">
            <v>STAFF</v>
          </cell>
          <cell r="J58">
            <v>35487522.93</v>
          </cell>
          <cell r="K58">
            <v>0</v>
          </cell>
          <cell r="L58">
            <v>0</v>
          </cell>
        </row>
        <row r="59">
          <cell r="A59" t="str">
            <v>STAFF-16%</v>
          </cell>
          <cell r="B59">
            <v>121</v>
          </cell>
          <cell r="C59" t="str">
            <v>10</v>
          </cell>
          <cell r="D59" t="str">
            <v>MTG</v>
          </cell>
          <cell r="E59" t="str">
            <v>JA $</v>
          </cell>
          <cell r="F59">
            <v>16</v>
          </cell>
          <cell r="G59" t="str">
            <v>INDIV.</v>
          </cell>
          <cell r="H59" t="str">
            <v>construction</v>
          </cell>
          <cell r="I59" t="str">
            <v>STAFF</v>
          </cell>
          <cell r="J59">
            <v>9652428.3300000001</v>
          </cell>
          <cell r="K59">
            <v>0</v>
          </cell>
          <cell r="L59">
            <v>0</v>
          </cell>
        </row>
        <row r="60">
          <cell r="A60" t="str">
            <v>PRODUCTIVE BUSINESS SOLUTIONS</v>
          </cell>
          <cell r="B60">
            <v>126</v>
          </cell>
          <cell r="C60" t="str">
            <v>01</v>
          </cell>
          <cell r="D60" t="str">
            <v>O/D</v>
          </cell>
          <cell r="E60" t="str">
            <v>JA $</v>
          </cell>
          <cell r="F60">
            <v>19</v>
          </cell>
          <cell r="G60" t="str">
            <v>BUSINESS</v>
          </cell>
          <cell r="H60" t="str">
            <v>PROF.&amp; BUS</v>
          </cell>
          <cell r="I60" t="str">
            <v>COMM</v>
          </cell>
          <cell r="J60">
            <v>58229.62</v>
          </cell>
          <cell r="K60">
            <v>0</v>
          </cell>
          <cell r="L60">
            <v>0</v>
          </cell>
        </row>
        <row r="61">
          <cell r="A61" t="str">
            <v>ESSO STANDARD OIL S.A. LTD.</v>
          </cell>
          <cell r="B61">
            <v>126</v>
          </cell>
          <cell r="C61" t="str">
            <v>02</v>
          </cell>
          <cell r="D61" t="str">
            <v>O/D</v>
          </cell>
          <cell r="E61" t="str">
            <v>JA $</v>
          </cell>
          <cell r="F61">
            <v>31.5</v>
          </cell>
          <cell r="G61" t="str">
            <v>BUSINESS</v>
          </cell>
          <cell r="H61" t="str">
            <v>ELECTR. &amp; GAS</v>
          </cell>
          <cell r="I61" t="str">
            <v>COMM</v>
          </cell>
          <cell r="J61">
            <v>481873.68</v>
          </cell>
          <cell r="K61">
            <v>0</v>
          </cell>
          <cell r="L61">
            <v>0</v>
          </cell>
        </row>
        <row r="62">
          <cell r="A62" t="str">
            <v>CHARLTON CECIL ET AL</v>
          </cell>
          <cell r="B62">
            <v>126</v>
          </cell>
          <cell r="C62" t="str">
            <v>04</v>
          </cell>
          <cell r="D62" t="str">
            <v>O/D</v>
          </cell>
          <cell r="E62" t="str">
            <v>JA $</v>
          </cell>
          <cell r="F62">
            <v>19</v>
          </cell>
          <cell r="G62" t="str">
            <v>BUSINESS</v>
          </cell>
          <cell r="H62" t="str">
            <v>PROF.&amp; BUS</v>
          </cell>
          <cell r="I62" t="str">
            <v>COMM</v>
          </cell>
          <cell r="J62">
            <v>147696.38</v>
          </cell>
          <cell r="K62">
            <v>0</v>
          </cell>
          <cell r="L62">
            <v>0</v>
          </cell>
        </row>
        <row r="63">
          <cell r="A63" t="str">
            <v>JAMAICA ELECTRICAL TECHNOLOGY</v>
          </cell>
          <cell r="B63">
            <v>126</v>
          </cell>
          <cell r="C63" t="str">
            <v>07</v>
          </cell>
          <cell r="D63" t="str">
            <v>O/D</v>
          </cell>
          <cell r="E63" t="str">
            <v>JA $</v>
          </cell>
          <cell r="F63">
            <v>31.5</v>
          </cell>
          <cell r="G63" t="str">
            <v>BUSINESS</v>
          </cell>
          <cell r="H63" t="str">
            <v>PROF.&amp; BUS</v>
          </cell>
          <cell r="I63" t="str">
            <v>COMM</v>
          </cell>
          <cell r="J63">
            <v>13193.78</v>
          </cell>
          <cell r="K63">
            <v>0</v>
          </cell>
          <cell r="L63">
            <v>0</v>
          </cell>
        </row>
        <row r="64">
          <cell r="A64" t="str">
            <v>SHELL COMPANY W.I. LTD.</v>
          </cell>
          <cell r="B64">
            <v>127</v>
          </cell>
          <cell r="C64" t="str">
            <v>01</v>
          </cell>
          <cell r="D64" t="str">
            <v>O/D</v>
          </cell>
          <cell r="E64" t="str">
            <v>JA $</v>
          </cell>
          <cell r="F64">
            <v>19</v>
          </cell>
          <cell r="G64" t="str">
            <v>BUSINESS</v>
          </cell>
          <cell r="H64" t="str">
            <v>ELECTR. &amp; GAS</v>
          </cell>
          <cell r="I64" t="str">
            <v>COMM</v>
          </cell>
          <cell r="J64">
            <v>157890248.83000001</v>
          </cell>
          <cell r="K64">
            <v>0</v>
          </cell>
          <cell r="L64">
            <v>0</v>
          </cell>
        </row>
        <row r="65">
          <cell r="A65" t="str">
            <v>JOHNSON &amp; JOHNSON JA. LTD.</v>
          </cell>
          <cell r="B65">
            <v>127</v>
          </cell>
          <cell r="C65" t="str">
            <v>01</v>
          </cell>
          <cell r="D65" t="str">
            <v>O/D</v>
          </cell>
          <cell r="E65" t="str">
            <v>JA $</v>
          </cell>
          <cell r="F65">
            <v>19</v>
          </cell>
          <cell r="G65" t="str">
            <v>BUSINESS</v>
          </cell>
          <cell r="H65" t="str">
            <v>DIST'N</v>
          </cell>
          <cell r="I65" t="str">
            <v>COMM</v>
          </cell>
          <cell r="J65">
            <v>14013673.140000001</v>
          </cell>
          <cell r="K65">
            <v>0</v>
          </cell>
          <cell r="L65">
            <v>0</v>
          </cell>
        </row>
        <row r="66">
          <cell r="A66" t="str">
            <v>CARIBBEAN CEMENT COMPANY LTD</v>
          </cell>
          <cell r="B66">
            <v>127</v>
          </cell>
          <cell r="C66" t="str">
            <v>02</v>
          </cell>
          <cell r="D66" t="str">
            <v>O/D</v>
          </cell>
          <cell r="E66" t="str">
            <v>JA $</v>
          </cell>
          <cell r="F66">
            <v>26.5</v>
          </cell>
          <cell r="G66" t="str">
            <v>BUSINESS</v>
          </cell>
          <cell r="H66" t="str">
            <v xml:space="preserve">CEMENT </v>
          </cell>
          <cell r="I66" t="str">
            <v>COMM</v>
          </cell>
          <cell r="J66">
            <v>37761865.719999999</v>
          </cell>
          <cell r="K66">
            <v>0</v>
          </cell>
          <cell r="L66">
            <v>0</v>
          </cell>
        </row>
        <row r="67">
          <cell r="A67" t="str">
            <v>MYERS,FLETCHER AND GORDON</v>
          </cell>
          <cell r="B67">
            <v>127</v>
          </cell>
          <cell r="C67" t="str">
            <v>02</v>
          </cell>
          <cell r="D67" t="str">
            <v>O/D</v>
          </cell>
          <cell r="E67" t="str">
            <v>JA $</v>
          </cell>
          <cell r="F67">
            <v>26.3</v>
          </cell>
          <cell r="G67" t="str">
            <v>BUSINESS</v>
          </cell>
          <cell r="H67" t="str">
            <v>PROF.&amp; BUS</v>
          </cell>
          <cell r="I67" t="str">
            <v>COMM</v>
          </cell>
          <cell r="J67">
            <v>640.58000000000004</v>
          </cell>
          <cell r="K67">
            <v>0</v>
          </cell>
          <cell r="L67">
            <v>0</v>
          </cell>
        </row>
        <row r="68">
          <cell r="A68" t="str">
            <v>SLEEP BEAUTY BEDDING FURNITURE</v>
          </cell>
          <cell r="B68">
            <v>127</v>
          </cell>
          <cell r="C68" t="str">
            <v>07</v>
          </cell>
          <cell r="D68" t="str">
            <v>O/D</v>
          </cell>
          <cell r="E68" t="str">
            <v>JA $</v>
          </cell>
          <cell r="F68">
            <v>31.5</v>
          </cell>
          <cell r="G68" t="str">
            <v>BUSINESS</v>
          </cell>
          <cell r="H68" t="str">
            <v>PROF.&amp; BUS</v>
          </cell>
          <cell r="I68" t="str">
            <v>COMM</v>
          </cell>
          <cell r="J68">
            <v>3169343</v>
          </cell>
          <cell r="K68">
            <v>0</v>
          </cell>
          <cell r="L68">
            <v>0</v>
          </cell>
        </row>
        <row r="69">
          <cell r="A69" t="str">
            <v>CARIBBEAN BRAKE PRODUCTS LTD</v>
          </cell>
          <cell r="B69">
            <v>128</v>
          </cell>
          <cell r="C69" t="str">
            <v>03</v>
          </cell>
          <cell r="D69" t="str">
            <v>L/C</v>
          </cell>
          <cell r="E69" t="str">
            <v>USD</v>
          </cell>
          <cell r="F69">
            <v>9.4600000000000009</v>
          </cell>
          <cell r="G69" t="str">
            <v>BUSINESS</v>
          </cell>
          <cell r="H69" t="str">
            <v>OTHER MFG</v>
          </cell>
          <cell r="I69" t="str">
            <v>COMM</v>
          </cell>
          <cell r="J69">
            <v>5273005.1399999997</v>
          </cell>
          <cell r="K69">
            <v>87229.2</v>
          </cell>
          <cell r="L69">
            <v>5273005.1399999997</v>
          </cell>
        </row>
        <row r="70">
          <cell r="A70" t="str">
            <v>TROPICAIR</v>
          </cell>
          <cell r="B70">
            <v>128</v>
          </cell>
          <cell r="C70" t="str">
            <v>03</v>
          </cell>
          <cell r="D70" t="str">
            <v>L/C</v>
          </cell>
          <cell r="E70" t="str">
            <v>USD</v>
          </cell>
          <cell r="F70">
            <v>10</v>
          </cell>
          <cell r="G70" t="str">
            <v>BUSINESS</v>
          </cell>
          <cell r="H70" t="str">
            <v>METAL PROD</v>
          </cell>
          <cell r="I70" t="str">
            <v>COMM</v>
          </cell>
          <cell r="J70">
            <v>18748872.77</v>
          </cell>
          <cell r="K70">
            <v>310155.0499586435</v>
          </cell>
          <cell r="L70">
            <v>18748872.77</v>
          </cell>
        </row>
        <row r="71">
          <cell r="A71" t="str">
            <v>RESTAURANTS OF JAMAICA</v>
          </cell>
          <cell r="B71">
            <v>150</v>
          </cell>
          <cell r="C71" t="str">
            <v>00</v>
          </cell>
          <cell r="D71" t="str">
            <v>LEASE</v>
          </cell>
          <cell r="E71" t="str">
            <v>JA $</v>
          </cell>
          <cell r="F71">
            <v>12</v>
          </cell>
          <cell r="G71" t="str">
            <v>BUSINESS</v>
          </cell>
          <cell r="H71" t="str">
            <v>FOOD &amp; DRINK</v>
          </cell>
          <cell r="I71" t="str">
            <v>COMM</v>
          </cell>
          <cell r="J71">
            <v>853515.98</v>
          </cell>
          <cell r="K71">
            <v>0</v>
          </cell>
          <cell r="L71">
            <v>0</v>
          </cell>
        </row>
        <row r="72">
          <cell r="A72" t="str">
            <v>INTL INGREDIENTS LTD.</v>
          </cell>
          <cell r="B72">
            <v>150</v>
          </cell>
          <cell r="C72" t="str">
            <v>00</v>
          </cell>
          <cell r="D72" t="str">
            <v>LEASE</v>
          </cell>
          <cell r="E72" t="str">
            <v>JA $</v>
          </cell>
          <cell r="F72">
            <v>24</v>
          </cell>
          <cell r="G72" t="str">
            <v>BUSINESS</v>
          </cell>
          <cell r="H72" t="str">
            <v>FOOD &amp; DRINK</v>
          </cell>
          <cell r="I72" t="str">
            <v>COMM</v>
          </cell>
          <cell r="J72">
            <v>2234123.61</v>
          </cell>
          <cell r="K72">
            <v>0</v>
          </cell>
          <cell r="L72">
            <v>0</v>
          </cell>
        </row>
        <row r="73">
          <cell r="A73" t="str">
            <v>WIHCON</v>
          </cell>
          <cell r="B73">
            <v>150</v>
          </cell>
          <cell r="C73" t="str">
            <v>00</v>
          </cell>
          <cell r="D73" t="str">
            <v>LEASE</v>
          </cell>
          <cell r="E73" t="str">
            <v>JA $</v>
          </cell>
          <cell r="F73">
            <v>26</v>
          </cell>
          <cell r="G73" t="str">
            <v>BUSINESS</v>
          </cell>
          <cell r="H73" t="str">
            <v>construction</v>
          </cell>
          <cell r="I73" t="str">
            <v>COMM</v>
          </cell>
          <cell r="J73">
            <v>85411517.930000007</v>
          </cell>
          <cell r="K73">
            <v>0</v>
          </cell>
          <cell r="L73">
            <v>0</v>
          </cell>
        </row>
        <row r="74">
          <cell r="A74" t="str">
            <v>INNOVATIVE RESORTS LTD.</v>
          </cell>
          <cell r="B74">
            <v>150</v>
          </cell>
          <cell r="C74" t="str">
            <v>00</v>
          </cell>
          <cell r="D74" t="str">
            <v>LEASE</v>
          </cell>
          <cell r="E74" t="str">
            <v>USD</v>
          </cell>
          <cell r="F74">
            <v>12</v>
          </cell>
          <cell r="G74" t="str">
            <v>BUSINESS</v>
          </cell>
          <cell r="H74" t="str">
            <v>TOURISM</v>
          </cell>
          <cell r="I74" t="str">
            <v>COMM</v>
          </cell>
          <cell r="J74">
            <v>7543864.4000000004</v>
          </cell>
          <cell r="K74">
            <v>124795.11000827129</v>
          </cell>
          <cell r="L74">
            <v>7543864.4000000004</v>
          </cell>
        </row>
        <row r="75">
          <cell r="A75" t="str">
            <v>VILLAGE RESORTS LIMITED</v>
          </cell>
          <cell r="B75">
            <v>150</v>
          </cell>
          <cell r="C75" t="str">
            <v>00</v>
          </cell>
          <cell r="D75" t="str">
            <v>LEASE</v>
          </cell>
          <cell r="E75" t="str">
            <v>USD</v>
          </cell>
          <cell r="F75">
            <v>12</v>
          </cell>
          <cell r="G75" t="str">
            <v>BUSINESS</v>
          </cell>
          <cell r="H75" t="str">
            <v>TOURISM</v>
          </cell>
          <cell r="I75" t="str">
            <v>COMM</v>
          </cell>
          <cell r="J75">
            <v>5626293.0800000001</v>
          </cell>
          <cell r="K75">
            <v>93073.500082712984</v>
          </cell>
          <cell r="L75">
            <v>5626293.0800000001</v>
          </cell>
        </row>
        <row r="76">
          <cell r="A76" t="str">
            <v>INTERNATIONAL HOTELS</v>
          </cell>
          <cell r="B76">
            <v>150</v>
          </cell>
          <cell r="C76" t="str">
            <v>00</v>
          </cell>
          <cell r="D76" t="str">
            <v>LEASE</v>
          </cell>
          <cell r="E76" t="str">
            <v>USD</v>
          </cell>
          <cell r="F76">
            <v>12.5</v>
          </cell>
          <cell r="G76" t="str">
            <v>BUSINESS</v>
          </cell>
          <cell r="H76" t="str">
            <v>TOURISM</v>
          </cell>
          <cell r="I76" t="str">
            <v>COMM</v>
          </cell>
          <cell r="J76">
            <v>28867946.990000002</v>
          </cell>
          <cell r="K76">
            <v>477550.81869313482</v>
          </cell>
          <cell r="L76">
            <v>28867946.990000002</v>
          </cell>
        </row>
        <row r="77">
          <cell r="A77" t="str">
            <v>GREAT RESORTS</v>
          </cell>
          <cell r="B77">
            <v>150</v>
          </cell>
          <cell r="C77" t="str">
            <v>00</v>
          </cell>
          <cell r="D77" t="str">
            <v>LEASE</v>
          </cell>
          <cell r="E77" t="str">
            <v>USD</v>
          </cell>
          <cell r="F77">
            <v>9.4600000000000009</v>
          </cell>
          <cell r="G77" t="str">
            <v>BUSINESS</v>
          </cell>
          <cell r="H77" t="str">
            <v>TOURISM</v>
          </cell>
          <cell r="I77" t="str">
            <v>COMM</v>
          </cell>
          <cell r="J77">
            <v>1101897.71</v>
          </cell>
          <cell r="K77">
            <v>18228.249958643504</v>
          </cell>
          <cell r="L77">
            <v>1101897.71</v>
          </cell>
        </row>
        <row r="78">
          <cell r="A78" t="str">
            <v>BRL LIMITED</v>
          </cell>
          <cell r="B78">
            <v>150</v>
          </cell>
          <cell r="C78" t="str">
            <v>00</v>
          </cell>
          <cell r="D78" t="str">
            <v>LEASE</v>
          </cell>
          <cell r="E78" t="str">
            <v>USD</v>
          </cell>
          <cell r="F78">
            <v>12</v>
          </cell>
          <cell r="G78" t="str">
            <v>BUSINESS</v>
          </cell>
          <cell r="H78" t="str">
            <v>TOURISM</v>
          </cell>
          <cell r="I78" t="str">
            <v>COMM</v>
          </cell>
          <cell r="J78">
            <v>1101897.71</v>
          </cell>
          <cell r="K78">
            <v>18228.249958643504</v>
          </cell>
          <cell r="L78">
            <v>1101897.71</v>
          </cell>
        </row>
        <row r="79">
          <cell r="A79" t="str">
            <v>CONTINENTAL BAKING CO.</v>
          </cell>
          <cell r="B79">
            <v>150</v>
          </cell>
          <cell r="C79" t="str">
            <v>00</v>
          </cell>
          <cell r="D79" t="str">
            <v>LEASE</v>
          </cell>
          <cell r="E79" t="str">
            <v>USD</v>
          </cell>
          <cell r="F79">
            <v>15</v>
          </cell>
          <cell r="G79" t="str">
            <v>BUSINESS</v>
          </cell>
          <cell r="H79" t="str">
            <v>FOOD &amp; DRINK</v>
          </cell>
          <cell r="I79" t="str">
            <v>COMM</v>
          </cell>
          <cell r="J79">
            <v>5605899.0599999996</v>
          </cell>
          <cell r="K79">
            <v>92736.130024813887</v>
          </cell>
          <cell r="L79">
            <v>5605899.0599999996</v>
          </cell>
        </row>
        <row r="80">
          <cell r="A80" t="str">
            <v>CONTINENTAL BAKING CO.</v>
          </cell>
          <cell r="B80">
            <v>150</v>
          </cell>
          <cell r="C80" t="str">
            <v>00</v>
          </cell>
          <cell r="D80" t="str">
            <v>LEASE</v>
          </cell>
          <cell r="E80" t="str">
            <v>USD</v>
          </cell>
          <cell r="F80">
            <v>15</v>
          </cell>
          <cell r="G80" t="str">
            <v>BUSINESS</v>
          </cell>
          <cell r="H80" t="str">
            <v>FOOD &amp; DRINK</v>
          </cell>
          <cell r="I80" t="str">
            <v>COMM</v>
          </cell>
          <cell r="J80">
            <v>80360360.280000001</v>
          </cell>
          <cell r="K80">
            <v>1329369.0699751861</v>
          </cell>
          <cell r="L80">
            <v>80360360.280000001</v>
          </cell>
        </row>
        <row r="81">
          <cell r="A81" t="str">
            <v>INTL INGREDIENTS LTD.</v>
          </cell>
          <cell r="B81">
            <v>150</v>
          </cell>
          <cell r="C81" t="str">
            <v>01</v>
          </cell>
          <cell r="D81" t="str">
            <v>LEASE</v>
          </cell>
          <cell r="E81" t="str">
            <v>JA $</v>
          </cell>
          <cell r="F81">
            <v>24</v>
          </cell>
          <cell r="G81" t="str">
            <v>BUSINESS</v>
          </cell>
          <cell r="H81" t="str">
            <v>FOOD &amp; DRINK</v>
          </cell>
          <cell r="I81" t="str">
            <v>COMM</v>
          </cell>
          <cell r="J81">
            <v>143637.41</v>
          </cell>
          <cell r="K81">
            <v>0</v>
          </cell>
          <cell r="L81">
            <v>0</v>
          </cell>
        </row>
        <row r="82">
          <cell r="A82" t="str">
            <v>WIHCON</v>
          </cell>
          <cell r="B82">
            <v>150</v>
          </cell>
          <cell r="C82" t="str">
            <v>01</v>
          </cell>
          <cell r="D82" t="str">
            <v>LEASE</v>
          </cell>
          <cell r="E82" t="str">
            <v>JA $</v>
          </cell>
          <cell r="F82">
            <v>26</v>
          </cell>
          <cell r="G82" t="str">
            <v>BUSINESS</v>
          </cell>
          <cell r="H82" t="str">
            <v>construction</v>
          </cell>
          <cell r="I82" t="str">
            <v>COMM</v>
          </cell>
          <cell r="J82">
            <v>7434095.9699999997</v>
          </cell>
          <cell r="K82">
            <v>0</v>
          </cell>
          <cell r="L82">
            <v>0</v>
          </cell>
        </row>
        <row r="83">
          <cell r="A83" t="str">
            <v>INNOVATIVE RESORTS LTD.</v>
          </cell>
          <cell r="B83">
            <v>150</v>
          </cell>
          <cell r="C83" t="str">
            <v>01</v>
          </cell>
          <cell r="D83" t="str">
            <v>LEASE</v>
          </cell>
          <cell r="E83" t="str">
            <v>USD</v>
          </cell>
          <cell r="F83">
            <v>12</v>
          </cell>
          <cell r="G83" t="str">
            <v>BUSINESS</v>
          </cell>
          <cell r="H83" t="str">
            <v>TOURISM</v>
          </cell>
          <cell r="I83" t="str">
            <v>COMM</v>
          </cell>
          <cell r="J83">
            <v>359591.66</v>
          </cell>
          <cell r="K83">
            <v>5948.5799834574018</v>
          </cell>
          <cell r="L83">
            <v>359591.66</v>
          </cell>
        </row>
        <row r="84">
          <cell r="A84" t="str">
            <v>VILLAGE RESORTS LIMITED</v>
          </cell>
          <cell r="B84">
            <v>150</v>
          </cell>
          <cell r="C84" t="str">
            <v>01</v>
          </cell>
          <cell r="D84" t="str">
            <v>LEASE</v>
          </cell>
          <cell r="E84" t="str">
            <v>USD</v>
          </cell>
          <cell r="F84">
            <v>12</v>
          </cell>
          <cell r="G84" t="str">
            <v>BUSINESS</v>
          </cell>
          <cell r="H84" t="str">
            <v>TOURISM</v>
          </cell>
          <cell r="I84" t="str">
            <v>COMM</v>
          </cell>
          <cell r="J84">
            <v>499436.69</v>
          </cell>
          <cell r="K84">
            <v>8261.9799834574023</v>
          </cell>
          <cell r="L84">
            <v>499436.69</v>
          </cell>
        </row>
        <row r="85">
          <cell r="A85" t="str">
            <v>INTERNATIONAL HOTELS</v>
          </cell>
          <cell r="B85">
            <v>150</v>
          </cell>
          <cell r="C85" t="str">
            <v>01</v>
          </cell>
          <cell r="D85" t="str">
            <v>LEASE</v>
          </cell>
          <cell r="E85" t="str">
            <v>USD</v>
          </cell>
          <cell r="F85">
            <v>12.5</v>
          </cell>
          <cell r="G85" t="str">
            <v>BUSINESS</v>
          </cell>
          <cell r="H85" t="str">
            <v>TOURISM</v>
          </cell>
          <cell r="I85" t="str">
            <v>COMM</v>
          </cell>
          <cell r="J85">
            <v>2944128.99</v>
          </cell>
          <cell r="K85">
            <v>48703.539950372207</v>
          </cell>
          <cell r="L85">
            <v>2944128.99</v>
          </cell>
        </row>
        <row r="86">
          <cell r="A86" t="str">
            <v>GREAT RESORTS</v>
          </cell>
          <cell r="B86">
            <v>150</v>
          </cell>
          <cell r="C86" t="str">
            <v>01</v>
          </cell>
          <cell r="D86" t="str">
            <v>LEASE</v>
          </cell>
          <cell r="E86" t="str">
            <v>USD</v>
          </cell>
          <cell r="F86">
            <v>9.4600000000000009</v>
          </cell>
          <cell r="G86" t="str">
            <v>BUSINESS</v>
          </cell>
          <cell r="H86" t="str">
            <v>TOURISM</v>
          </cell>
          <cell r="I86" t="str">
            <v>COMM</v>
          </cell>
          <cell r="J86">
            <v>57658.42</v>
          </cell>
          <cell r="K86">
            <v>953.82001654259716</v>
          </cell>
          <cell r="L86">
            <v>57658.42</v>
          </cell>
        </row>
        <row r="87">
          <cell r="A87" t="str">
            <v>BRL LIMITED</v>
          </cell>
          <cell r="B87">
            <v>150</v>
          </cell>
          <cell r="C87" t="str">
            <v>01</v>
          </cell>
          <cell r="D87" t="str">
            <v>LEASE</v>
          </cell>
          <cell r="E87" t="str">
            <v>USD</v>
          </cell>
          <cell r="F87">
            <v>12</v>
          </cell>
          <cell r="G87" t="str">
            <v>BUSINESS</v>
          </cell>
          <cell r="H87" t="str">
            <v>TOURISM</v>
          </cell>
          <cell r="I87" t="str">
            <v>COMM</v>
          </cell>
          <cell r="J87">
            <v>56885.26</v>
          </cell>
          <cell r="K87">
            <v>941.02994210090981</v>
          </cell>
          <cell r="L87">
            <v>56885.26</v>
          </cell>
        </row>
        <row r="88">
          <cell r="A88" t="str">
            <v>CONTINENTAL BAKING CO.</v>
          </cell>
          <cell r="B88">
            <v>150</v>
          </cell>
          <cell r="C88" t="str">
            <v>01</v>
          </cell>
          <cell r="D88" t="str">
            <v>LEASE</v>
          </cell>
          <cell r="E88" t="str">
            <v>USD</v>
          </cell>
          <cell r="F88">
            <v>15</v>
          </cell>
          <cell r="G88" t="str">
            <v>BUSINESS</v>
          </cell>
          <cell r="H88" t="str">
            <v>FOOD &amp; DRINK</v>
          </cell>
          <cell r="I88" t="str">
            <v>COMM</v>
          </cell>
          <cell r="J88">
            <v>33810.89</v>
          </cell>
          <cell r="K88">
            <v>559.31993382961116</v>
          </cell>
          <cell r="L88">
            <v>33810.89</v>
          </cell>
        </row>
        <row r="89">
          <cell r="A89" t="str">
            <v>CAYMANAS DEVELOPMENT</v>
          </cell>
          <cell r="B89">
            <v>150</v>
          </cell>
          <cell r="C89" t="str">
            <v>01</v>
          </cell>
          <cell r="D89" t="str">
            <v>LEASE</v>
          </cell>
          <cell r="E89" t="str">
            <v>USD</v>
          </cell>
          <cell r="F89">
            <v>12.5</v>
          </cell>
          <cell r="G89" t="str">
            <v>BUSINESS</v>
          </cell>
          <cell r="H89" t="str">
            <v>PROF.&amp; BUS</v>
          </cell>
          <cell r="I89" t="str">
            <v>COMM</v>
          </cell>
          <cell r="J89">
            <v>0.6</v>
          </cell>
          <cell r="K89">
            <v>9.9255583126550868E-3</v>
          </cell>
          <cell r="L89">
            <v>0.6</v>
          </cell>
        </row>
        <row r="90">
          <cell r="A90" t="str">
            <v>CAYMANAS DEVELOPMENT</v>
          </cell>
          <cell r="B90">
            <v>150</v>
          </cell>
          <cell r="C90" t="str">
            <v>02</v>
          </cell>
          <cell r="D90" t="str">
            <v>LEASE</v>
          </cell>
          <cell r="E90" t="str">
            <v>USD</v>
          </cell>
          <cell r="F90">
            <v>12.5</v>
          </cell>
          <cell r="G90" t="str">
            <v>BUSINESS</v>
          </cell>
          <cell r="H90" t="str">
            <v>PROF.&amp; BUS</v>
          </cell>
          <cell r="I90" t="str">
            <v>COMM</v>
          </cell>
          <cell r="J90">
            <v>5209155.43</v>
          </cell>
          <cell r="K90">
            <v>86172.959966914801</v>
          </cell>
          <cell r="L90">
            <v>5209155.43</v>
          </cell>
        </row>
        <row r="91">
          <cell r="A91" t="str">
            <v>FEURTADO JOAN FOR WILLIAMS TIFFA</v>
          </cell>
          <cell r="B91">
            <v>200</v>
          </cell>
          <cell r="C91" t="str">
            <v>01</v>
          </cell>
          <cell r="D91" t="str">
            <v>O/D</v>
          </cell>
          <cell r="E91" t="str">
            <v>JA $</v>
          </cell>
          <cell r="F91">
            <v>0</v>
          </cell>
          <cell r="G91" t="str">
            <v>INDIV.</v>
          </cell>
          <cell r="H91" t="str">
            <v>INDIV.</v>
          </cell>
          <cell r="I91" t="str">
            <v>STAFF</v>
          </cell>
          <cell r="J91">
            <v>4760.8500000000004</v>
          </cell>
          <cell r="K91">
            <v>0</v>
          </cell>
          <cell r="L91">
            <v>0</v>
          </cell>
        </row>
        <row r="92">
          <cell r="A92" t="str">
            <v>MOSES PETER</v>
          </cell>
          <cell r="B92">
            <v>200</v>
          </cell>
          <cell r="C92" t="str">
            <v>01</v>
          </cell>
          <cell r="D92" t="str">
            <v>O/D</v>
          </cell>
          <cell r="E92" t="str">
            <v>JA $</v>
          </cell>
          <cell r="F92">
            <v>0</v>
          </cell>
          <cell r="G92" t="str">
            <v>INDIV.</v>
          </cell>
          <cell r="H92" t="str">
            <v>INDIV.</v>
          </cell>
          <cell r="I92" t="str">
            <v>STAFF</v>
          </cell>
          <cell r="J92">
            <v>380664.54</v>
          </cell>
          <cell r="K92">
            <v>0</v>
          </cell>
          <cell r="L92">
            <v>0</v>
          </cell>
        </row>
        <row r="93">
          <cell r="A93" t="str">
            <v>CODNER YVONNE AND OR MICHAEL</v>
          </cell>
          <cell r="B93">
            <v>200</v>
          </cell>
          <cell r="C93" t="str">
            <v>01</v>
          </cell>
          <cell r="D93" t="str">
            <v>O/D</v>
          </cell>
          <cell r="E93" t="str">
            <v>JA $</v>
          </cell>
          <cell r="F93">
            <v>0</v>
          </cell>
          <cell r="G93" t="str">
            <v>INDIV.</v>
          </cell>
          <cell r="H93" t="str">
            <v>INDIV.</v>
          </cell>
          <cell r="I93" t="str">
            <v>STAFF</v>
          </cell>
          <cell r="J93">
            <v>4566.67</v>
          </cell>
          <cell r="K93">
            <v>0</v>
          </cell>
          <cell r="L93">
            <v>0</v>
          </cell>
        </row>
        <row r="94">
          <cell r="A94" t="str">
            <v>WHYTE MICHAEL</v>
          </cell>
          <cell r="B94">
            <v>200</v>
          </cell>
          <cell r="C94" t="str">
            <v>01</v>
          </cell>
          <cell r="D94" t="str">
            <v>O/D</v>
          </cell>
          <cell r="E94" t="str">
            <v>JA $</v>
          </cell>
          <cell r="F94">
            <v>0</v>
          </cell>
          <cell r="G94" t="str">
            <v>INDIV.</v>
          </cell>
          <cell r="H94" t="str">
            <v>INDIV.</v>
          </cell>
          <cell r="I94" t="str">
            <v>STAFF</v>
          </cell>
          <cell r="J94">
            <v>3358.87</v>
          </cell>
          <cell r="K94">
            <v>0</v>
          </cell>
          <cell r="L94">
            <v>0</v>
          </cell>
        </row>
        <row r="95">
          <cell r="A95" t="str">
            <v>STONE STEVE</v>
          </cell>
          <cell r="B95">
            <v>200</v>
          </cell>
          <cell r="C95" t="str">
            <v>01</v>
          </cell>
          <cell r="D95" t="str">
            <v>O/D</v>
          </cell>
          <cell r="E95" t="str">
            <v>JA $</v>
          </cell>
          <cell r="F95">
            <v>0</v>
          </cell>
          <cell r="G95" t="str">
            <v>INDIV.</v>
          </cell>
          <cell r="H95" t="str">
            <v>INDIV.</v>
          </cell>
          <cell r="I95" t="str">
            <v>STAFF</v>
          </cell>
          <cell r="J95">
            <v>1906.59</v>
          </cell>
          <cell r="K95">
            <v>0</v>
          </cell>
          <cell r="L95">
            <v>0</v>
          </cell>
        </row>
        <row r="96">
          <cell r="A96" t="str">
            <v>WILMOT LOURAINE</v>
          </cell>
          <cell r="B96">
            <v>200</v>
          </cell>
          <cell r="C96" t="str">
            <v>01</v>
          </cell>
          <cell r="D96" t="str">
            <v>O/D</v>
          </cell>
          <cell r="E96" t="str">
            <v>JA $</v>
          </cell>
          <cell r="F96">
            <v>0</v>
          </cell>
          <cell r="G96" t="str">
            <v>INDIV.</v>
          </cell>
          <cell r="H96" t="str">
            <v>INDIV.</v>
          </cell>
          <cell r="I96" t="str">
            <v>STAFF</v>
          </cell>
          <cell r="J96">
            <v>2808.56</v>
          </cell>
          <cell r="K96">
            <v>0</v>
          </cell>
          <cell r="L96">
            <v>0</v>
          </cell>
        </row>
        <row r="97">
          <cell r="A97" t="str">
            <v>POWELL SHYRILL AND OR WAYNE</v>
          </cell>
          <cell r="B97">
            <v>200</v>
          </cell>
          <cell r="C97" t="str">
            <v>01</v>
          </cell>
          <cell r="D97" t="str">
            <v>O/D</v>
          </cell>
          <cell r="E97" t="str">
            <v>JA $</v>
          </cell>
          <cell r="F97">
            <v>0</v>
          </cell>
          <cell r="G97" t="str">
            <v>INDIV.</v>
          </cell>
          <cell r="H97" t="str">
            <v>INDIV.</v>
          </cell>
          <cell r="I97" t="str">
            <v>STAFF</v>
          </cell>
          <cell r="J97">
            <v>1047.82</v>
          </cell>
          <cell r="K97">
            <v>0</v>
          </cell>
          <cell r="L97">
            <v>0</v>
          </cell>
        </row>
        <row r="98">
          <cell r="A98" t="str">
            <v>BURKE KAREN</v>
          </cell>
          <cell r="B98">
            <v>200</v>
          </cell>
          <cell r="C98" t="str">
            <v>01</v>
          </cell>
          <cell r="D98" t="str">
            <v>O/D</v>
          </cell>
          <cell r="E98" t="str">
            <v>JA $</v>
          </cell>
          <cell r="F98">
            <v>0</v>
          </cell>
          <cell r="G98" t="str">
            <v>INDIV.</v>
          </cell>
          <cell r="H98" t="str">
            <v>INDIV.</v>
          </cell>
          <cell r="I98" t="str">
            <v>STAFF</v>
          </cell>
          <cell r="J98">
            <v>1258.98</v>
          </cell>
          <cell r="K98">
            <v>0</v>
          </cell>
          <cell r="L98">
            <v>0</v>
          </cell>
        </row>
        <row r="99">
          <cell r="A99" t="str">
            <v>FOOD SPECIALITIES JA. LTD.</v>
          </cell>
          <cell r="B99">
            <v>200</v>
          </cell>
          <cell r="C99" t="str">
            <v>02</v>
          </cell>
          <cell r="D99" t="str">
            <v>O/D</v>
          </cell>
          <cell r="E99" t="str">
            <v>JA $</v>
          </cell>
          <cell r="F99">
            <v>15</v>
          </cell>
          <cell r="G99" t="str">
            <v>BUSINESS</v>
          </cell>
          <cell r="H99" t="str">
            <v>FOOD &amp; DRINK</v>
          </cell>
          <cell r="I99" t="str">
            <v>COMM</v>
          </cell>
          <cell r="J99">
            <v>97.32</v>
          </cell>
          <cell r="K99">
            <v>0</v>
          </cell>
          <cell r="L99">
            <v>0</v>
          </cell>
        </row>
        <row r="100">
          <cell r="A100" t="str">
            <v>CARIBBEAN ASBESTOS PRODS. LTD.</v>
          </cell>
          <cell r="B100">
            <v>200</v>
          </cell>
          <cell r="C100" t="str">
            <v>02</v>
          </cell>
          <cell r="D100" t="str">
            <v>O/D</v>
          </cell>
          <cell r="E100" t="str">
            <v>JA $</v>
          </cell>
          <cell r="F100">
            <v>31.5</v>
          </cell>
          <cell r="G100" t="str">
            <v>BUSINESS</v>
          </cell>
          <cell r="H100" t="str">
            <v>PROF.&amp; BUS</v>
          </cell>
          <cell r="I100" t="str">
            <v>COMM</v>
          </cell>
          <cell r="J100">
            <v>336.95</v>
          </cell>
          <cell r="K100">
            <v>0</v>
          </cell>
          <cell r="L100">
            <v>0</v>
          </cell>
        </row>
        <row r="101">
          <cell r="A101" t="str">
            <v>MAIR DESMOND GREGORY</v>
          </cell>
          <cell r="B101">
            <v>200</v>
          </cell>
          <cell r="C101" t="str">
            <v>05</v>
          </cell>
          <cell r="D101" t="str">
            <v>O/D</v>
          </cell>
          <cell r="E101" t="str">
            <v>JA $</v>
          </cell>
          <cell r="F101">
            <v>31.5</v>
          </cell>
          <cell r="G101" t="str">
            <v>INDIV.</v>
          </cell>
          <cell r="H101" t="str">
            <v>INDIV.</v>
          </cell>
          <cell r="I101" t="str">
            <v>PERSONAL</v>
          </cell>
          <cell r="J101">
            <v>68159.539999999994</v>
          </cell>
          <cell r="K101">
            <v>0</v>
          </cell>
          <cell r="L101">
            <v>0</v>
          </cell>
        </row>
        <row r="102">
          <cell r="A102" t="str">
            <v>MYERS,FLETCHER AND GORDON</v>
          </cell>
          <cell r="B102">
            <v>200</v>
          </cell>
          <cell r="C102" t="str">
            <v>13</v>
          </cell>
          <cell r="D102" t="str">
            <v>O/D</v>
          </cell>
          <cell r="E102" t="str">
            <v>USD</v>
          </cell>
          <cell r="F102">
            <v>26.3</v>
          </cell>
          <cell r="G102" t="str">
            <v>BUSINESS</v>
          </cell>
          <cell r="H102" t="str">
            <v>PROF.&amp; BUS</v>
          </cell>
          <cell r="I102" t="str">
            <v>COMM</v>
          </cell>
          <cell r="J102">
            <v>606.91999999999996</v>
          </cell>
          <cell r="K102">
            <v>10.040033085194374</v>
          </cell>
          <cell r="L102">
            <v>606.91999999999996</v>
          </cell>
        </row>
        <row r="103">
          <cell r="A103" t="str">
            <v>JAMAICA FOOD DIST. LTD.</v>
          </cell>
          <cell r="B103">
            <v>200</v>
          </cell>
          <cell r="C103" t="str">
            <v>13</v>
          </cell>
          <cell r="D103" t="str">
            <v>O/D</v>
          </cell>
          <cell r="E103" t="str">
            <v>USD</v>
          </cell>
          <cell r="F103">
            <v>12</v>
          </cell>
          <cell r="G103" t="str">
            <v>BUSINESS</v>
          </cell>
          <cell r="H103" t="str">
            <v>DIST'N</v>
          </cell>
          <cell r="I103" t="str">
            <v>COMM</v>
          </cell>
          <cell r="J103">
            <v>1110.47</v>
          </cell>
          <cell r="K103">
            <v>18.370057899090156</v>
          </cell>
          <cell r="L103">
            <v>1110.47</v>
          </cell>
        </row>
        <row r="104">
          <cell r="A104" t="str">
            <v>JOHNSONDIVERSEY JAMAICA LTD.</v>
          </cell>
          <cell r="B104">
            <v>200</v>
          </cell>
          <cell r="C104" t="str">
            <v>13</v>
          </cell>
          <cell r="D104" t="str">
            <v>O/D</v>
          </cell>
          <cell r="E104" t="str">
            <v>USD</v>
          </cell>
          <cell r="F104">
            <v>12</v>
          </cell>
          <cell r="G104" t="str">
            <v>BUSINESS</v>
          </cell>
          <cell r="H104" t="str">
            <v>DIST'N</v>
          </cell>
          <cell r="I104" t="str">
            <v>COMM</v>
          </cell>
          <cell r="J104">
            <v>148.1</v>
          </cell>
          <cell r="K104">
            <v>2.4499586435070304</v>
          </cell>
          <cell r="L104">
            <v>148.1</v>
          </cell>
        </row>
        <row r="105">
          <cell r="A105" t="str">
            <v>GEORGE AND BRANDAY LIMITED</v>
          </cell>
          <cell r="B105">
            <v>200</v>
          </cell>
          <cell r="C105" t="str">
            <v>16</v>
          </cell>
          <cell r="D105" t="str">
            <v>O/D</v>
          </cell>
          <cell r="E105" t="str">
            <v>JA $</v>
          </cell>
          <cell r="F105">
            <v>15</v>
          </cell>
          <cell r="G105" t="str">
            <v>F.I.</v>
          </cell>
          <cell r="H105" t="str">
            <v>F.I.</v>
          </cell>
          <cell r="I105" t="str">
            <v>COMM</v>
          </cell>
          <cell r="J105">
            <v>280505.19</v>
          </cell>
          <cell r="K105">
            <v>0</v>
          </cell>
          <cell r="L105">
            <v>0</v>
          </cell>
        </row>
        <row r="106">
          <cell r="A106" t="str">
            <v>TYRES R US LIMITED</v>
          </cell>
          <cell r="B106">
            <v>200</v>
          </cell>
          <cell r="C106" t="str">
            <v>66</v>
          </cell>
          <cell r="D106" t="str">
            <v>O/D</v>
          </cell>
          <cell r="E106" t="str">
            <v>JA $</v>
          </cell>
          <cell r="F106">
            <v>12</v>
          </cell>
          <cell r="G106" t="str">
            <v>BUSINESS</v>
          </cell>
          <cell r="H106" t="str">
            <v>PROF.&amp; BUS</v>
          </cell>
          <cell r="I106" t="str">
            <v>COMM</v>
          </cell>
          <cell r="J106">
            <v>211.04</v>
          </cell>
          <cell r="K106">
            <v>0</v>
          </cell>
          <cell r="L106">
            <v>0</v>
          </cell>
        </row>
      </sheetData>
      <sheetData sheetId="1" refreshError="1"/>
      <sheetData sheetId="2" refreshError="1"/>
      <sheetData sheetId="3"/>
      <sheetData sheetId="4">
        <row r="1">
          <cell r="A1" t="str">
            <v>NAME</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FI400"/>
      <sheetName val="MAFI1300"/>
      <sheetName val="enumeration"/>
      <sheetName val="imp"/>
      <sheetName val="in-out"/>
      <sheetName val="BoP"/>
      <sheetName val="dsa output"/>
      <sheetName val="Untitled (2)"/>
    </sheetNames>
    <sheetDataSet>
      <sheetData sheetId="0" refreshError="1"/>
      <sheetData sheetId="1" refreshError="1"/>
      <sheetData sheetId="2">
        <row r="2">
          <cell r="B2" t="str">
            <v>Current</v>
          </cell>
          <cell r="C2" t="str">
            <v>Individual - Employee</v>
          </cell>
          <cell r="D2" t="str">
            <v>Employee Related</v>
          </cell>
          <cell r="E2" t="str">
            <v>Spouse</v>
          </cell>
          <cell r="F2" t="str">
            <v>Top Level Management</v>
          </cell>
          <cell r="G2" t="str">
            <v>Universal Banks</v>
          </cell>
        </row>
        <row r="3">
          <cell r="B3" t="str">
            <v>OLEM</v>
          </cell>
          <cell r="C3" t="str">
            <v>Individual - Director</v>
          </cell>
          <cell r="D3" t="str">
            <v>Shareholder Related</v>
          </cell>
          <cell r="E3" t="str">
            <v>Daughter</v>
          </cell>
          <cell r="F3" t="str">
            <v>Middle Level Management</v>
          </cell>
          <cell r="G3" t="str">
            <v>Non-Bank Finance House</v>
          </cell>
        </row>
        <row r="4">
          <cell r="B4" t="str">
            <v>Sub-Standard</v>
          </cell>
          <cell r="C4" t="str">
            <v>Individual - Shareholder</v>
          </cell>
          <cell r="D4" t="str">
            <v>Director Related</v>
          </cell>
          <cell r="E4" t="str">
            <v>Son</v>
          </cell>
          <cell r="F4" t="str">
            <v>Lower Level Management</v>
          </cell>
          <cell r="G4" t="str">
            <v>Non-Bank Mortgage House</v>
          </cell>
        </row>
        <row r="5">
          <cell r="B5" t="str">
            <v>Doubtful</v>
          </cell>
          <cell r="C5" t="str">
            <v>Individual - Related</v>
          </cell>
          <cell r="E5" t="str">
            <v>Nephew</v>
          </cell>
          <cell r="F5" t="str">
            <v>Other Employees</v>
          </cell>
          <cell r="G5" t="str">
            <v>Non-Bank Microfinance Microcredit</v>
          </cell>
        </row>
        <row r="6">
          <cell r="B6" t="str">
            <v>Loss</v>
          </cell>
          <cell r="C6" t="str">
            <v>Corporate - Related</v>
          </cell>
          <cell r="E6" t="str">
            <v>Niece</v>
          </cell>
          <cell r="G6" t="str">
            <v>Non-Bank Microfinance FNGO</v>
          </cell>
        </row>
        <row r="7">
          <cell r="B7" t="str">
            <v>Delinquent</v>
          </cell>
          <cell r="C7" t="str">
            <v>Group - Related</v>
          </cell>
          <cell r="E7" t="str">
            <v>Brother</v>
          </cell>
          <cell r="G7" t="str">
            <v>SDIs-Savings and Loans</v>
          </cell>
        </row>
        <row r="8">
          <cell r="E8" t="str">
            <v>Sister</v>
          </cell>
          <cell r="G8" t="str">
            <v>SDIs-Rural and Community Bank</v>
          </cell>
        </row>
        <row r="9">
          <cell r="E9" t="str">
            <v>Father</v>
          </cell>
          <cell r="G9" t="str">
            <v>SDIs-Microfinance Deposit Taking</v>
          </cell>
        </row>
        <row r="10">
          <cell r="E10" t="str">
            <v>Mother</v>
          </cell>
          <cell r="G10" t="str">
            <v>Insurance (NIC regulated)</v>
          </cell>
        </row>
        <row r="11">
          <cell r="E11" t="str">
            <v>Cousin</v>
          </cell>
          <cell r="G11" t="str">
            <v>Pensions (NPRA regulated)</v>
          </cell>
        </row>
        <row r="12">
          <cell r="E12" t="str">
            <v>Aunt</v>
          </cell>
          <cell r="G12" t="str">
            <v>Securities and Exchange</v>
          </cell>
        </row>
        <row r="13">
          <cell r="E13" t="str">
            <v>Uncle</v>
          </cell>
          <cell r="G13" t="str">
            <v>International Insitutions</v>
          </cell>
        </row>
        <row r="14">
          <cell r="E14" t="str">
            <v>Stepson</v>
          </cell>
          <cell r="G14" t="str">
            <v>Government</v>
          </cell>
        </row>
        <row r="15">
          <cell r="E15" t="str">
            <v>Stepdaughter</v>
          </cell>
          <cell r="G15" t="str">
            <v>Central Bank</v>
          </cell>
        </row>
        <row r="16">
          <cell r="E16" t="str">
            <v>Stepbrother</v>
          </cell>
          <cell r="G16" t="str">
            <v>Credit Union</v>
          </cell>
        </row>
        <row r="17">
          <cell r="E17" t="str">
            <v>Stepfather</v>
          </cell>
          <cell r="G17" t="str">
            <v>Forex Bureau</v>
          </cell>
        </row>
        <row r="18">
          <cell r="E18" t="str">
            <v>Stepmother</v>
          </cell>
          <cell r="G18" t="str">
            <v>Electronic Money Issuers</v>
          </cell>
        </row>
        <row r="19">
          <cell r="E19" t="str">
            <v>Stepnephew</v>
          </cell>
          <cell r="G19" t="str">
            <v>Payment Service Providers</v>
          </cell>
        </row>
        <row r="20">
          <cell r="E20" t="str">
            <v>Stepniece</v>
          </cell>
          <cell r="G20" t="str">
            <v>Others</v>
          </cell>
        </row>
      </sheetData>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ory Note"/>
      <sheetName val="MRForm_Securities"/>
      <sheetName val="A - Shares"/>
      <sheetName val="DIM A"/>
      <sheetName val="B - Debentures"/>
      <sheetName val="DIM B"/>
      <sheetName val="C - Government Sec"/>
      <sheetName val="DIM C"/>
      <sheetName val="F - CIS"/>
      <sheetName val="DIM F"/>
      <sheetName val="J - IL Insurance"/>
      <sheetName val="DIM J"/>
      <sheetName val="Section V"/>
      <sheetName val="er"/>
      <sheetName val="wb"/>
    </sheetNames>
    <sheetDataSet>
      <sheetData sheetId="0"/>
      <sheetData sheetId="1"/>
      <sheetData sheetId="2">
        <row r="36">
          <cell r="D36">
            <v>0</v>
          </cell>
        </row>
      </sheetData>
      <sheetData sheetId="3"/>
      <sheetData sheetId="4">
        <row r="29">
          <cell r="I29">
            <v>0</v>
          </cell>
        </row>
        <row r="45">
          <cell r="A45" t="str">
            <v>Debenture securities</v>
          </cell>
        </row>
        <row r="46">
          <cell r="A46" t="str">
            <v>Bonds / Sukuk</v>
          </cell>
        </row>
        <row r="47">
          <cell r="A47" t="str">
            <v>Notes</v>
          </cell>
        </row>
        <row r="48">
          <cell r="A48" t="str">
            <v>Others</v>
          </cell>
        </row>
      </sheetData>
      <sheetData sheetId="5"/>
      <sheetData sheetId="6">
        <row r="17">
          <cell r="I17">
            <v>0</v>
          </cell>
        </row>
        <row r="30">
          <cell r="A30" t="str">
            <v>Loan stock</v>
          </cell>
        </row>
        <row r="31">
          <cell r="A31" t="str">
            <v>Bond</v>
          </cell>
        </row>
        <row r="32">
          <cell r="A32" t="str">
            <v>Other Instruments creating or acknowledging indebtedness</v>
          </cell>
        </row>
      </sheetData>
      <sheetData sheetId="7"/>
      <sheetData sheetId="8">
        <row r="29">
          <cell r="J29">
            <v>0</v>
          </cell>
        </row>
      </sheetData>
      <sheetData sheetId="9"/>
      <sheetData sheetId="10">
        <row r="17">
          <cell r="J17">
            <v>0</v>
          </cell>
        </row>
      </sheetData>
      <sheetData sheetId="11"/>
      <sheetData sheetId="12"/>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lanatory Note"/>
      <sheetName val="MRForm_Securities"/>
      <sheetName val="A - Shares"/>
      <sheetName val="DIM A"/>
      <sheetName val="B - Debentures"/>
      <sheetName val="DIM B"/>
      <sheetName val="C - Government Sec"/>
      <sheetName val="DIM C"/>
      <sheetName val="F - CIS"/>
      <sheetName val="DIM F"/>
      <sheetName val="J - IL Insurance"/>
      <sheetName val="DIM J"/>
      <sheetName val="Section V"/>
    </sheetNames>
    <sheetDataSet>
      <sheetData sheetId="0"/>
      <sheetData sheetId="1"/>
      <sheetData sheetId="2">
        <row r="36">
          <cell r="D36">
            <v>0</v>
          </cell>
        </row>
      </sheetData>
      <sheetData sheetId="3"/>
      <sheetData sheetId="4">
        <row r="29">
          <cell r="I29">
            <v>0</v>
          </cell>
        </row>
        <row r="45">
          <cell r="A45" t="str">
            <v>Debenture securities</v>
          </cell>
        </row>
        <row r="46">
          <cell r="A46" t="str">
            <v>Bonds / Sukuk</v>
          </cell>
        </row>
        <row r="47">
          <cell r="A47" t="str">
            <v>Notes</v>
          </cell>
        </row>
        <row r="48">
          <cell r="A48" t="str">
            <v>Others</v>
          </cell>
        </row>
      </sheetData>
      <sheetData sheetId="5"/>
      <sheetData sheetId="6">
        <row r="17">
          <cell r="I17">
            <v>0</v>
          </cell>
        </row>
        <row r="30">
          <cell r="A30" t="str">
            <v>Loan stock</v>
          </cell>
        </row>
        <row r="31">
          <cell r="A31" t="str">
            <v>Bond</v>
          </cell>
        </row>
        <row r="32">
          <cell r="A32" t="str">
            <v>Other Instruments creating or acknowledging indebtedness</v>
          </cell>
        </row>
      </sheetData>
      <sheetData sheetId="7"/>
      <sheetData sheetId="8">
        <row r="29">
          <cell r="J29">
            <v>0</v>
          </cell>
        </row>
      </sheetData>
      <sheetData sheetId="9"/>
      <sheetData sheetId="10">
        <row r="17">
          <cell r="J17">
            <v>0</v>
          </cell>
        </row>
      </sheetData>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Enumerations"/>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Main_Output_Table1"/>
      <sheetName val="BoP_Sum_(comp)1"/>
      <sheetName val="DS_after2001_(2)1"/>
      <sheetName val="Chart1_DS1"/>
      <sheetName val="NPC_Debt1"/>
      <sheetName val="Oil_shock1"/>
      <sheetName val="Input-DS-04-Feb_051"/>
      <sheetName val="Input-DS-05-Feb_051"/>
      <sheetName val="Input-Grants-05-Feb_05-21"/>
      <sheetName val="Input-Grants-04-Feb_051"/>
      <sheetName val="Input-Credit-05-Feb_051"/>
      <sheetName val="Input-Credit_04_Feb_051"/>
      <sheetName val="Debt_stocks1"/>
      <sheetName val="mainreportebg (2)"/>
    </sheetNames>
    <sheetDataSet>
      <sheetData sheetId="0" refreshError="1"/>
      <sheetData sheetId="1" refreshError="1"/>
      <sheetData sheetId="2" refreshError="1"/>
      <sheetData sheetId="3" refreshError="1">
        <row r="313">
          <cell r="E313" t="e">
            <v>#REF!</v>
          </cell>
          <cell r="F313" t="e">
            <v>#REF!</v>
          </cell>
          <cell r="G313" t="e">
            <v>#REF!</v>
          </cell>
          <cell r="H313" t="e">
            <v>#REF!</v>
          </cell>
          <cell r="I313" t="e">
            <v>#REF!</v>
          </cell>
          <cell r="J313" t="e">
            <v>#REF!</v>
          </cell>
          <cell r="K313" t="e">
            <v>#REF!</v>
          </cell>
          <cell r="L313" t="e">
            <v>#REF!</v>
          </cell>
          <cell r="M313" t="e">
            <v>#REF!</v>
          </cell>
          <cell r="N313" t="e">
            <v>#REF!</v>
          </cell>
          <cell r="O313" t="e">
            <v>#REF!</v>
          </cell>
          <cell r="P313" t="e">
            <v>#REF!</v>
          </cell>
          <cell r="Q313" t="e">
            <v>#REF!</v>
          </cell>
          <cell r="R313" t="e">
            <v>#REF!</v>
          </cell>
          <cell r="S313" t="e">
            <v>#REF!</v>
          </cell>
          <cell r="T313" t="e">
            <v>#REF!</v>
          </cell>
          <cell r="U313" t="e">
            <v>#REF!</v>
          </cell>
          <cell r="V313" t="e">
            <v>#REF!</v>
          </cell>
          <cell r="W313" t="e">
            <v>#REF!</v>
          </cell>
          <cell r="X313" t="e">
            <v>#REF!</v>
          </cell>
          <cell r="Y313" t="e">
            <v>#REF!</v>
          </cell>
          <cell r="Z313" t="e">
            <v>#REF!</v>
          </cell>
          <cell r="AA313" t="e">
            <v>#REF!</v>
          </cell>
          <cell r="AB313" t="e">
            <v>#REF!</v>
          </cell>
          <cell r="AC313" t="e">
            <v>#REF!</v>
          </cell>
          <cell r="AD313" t="e">
            <v>#REF!</v>
          </cell>
          <cell r="AE313" t="e">
            <v>#REF!</v>
          </cell>
          <cell r="AF313" t="e">
            <v>#REF!</v>
          </cell>
          <cell r="AG313" t="e">
            <v>#REF!</v>
          </cell>
          <cell r="AH313" t="e">
            <v>#REF!</v>
          </cell>
          <cell r="AI313" t="e">
            <v>#REF!</v>
          </cell>
          <cell r="AJ313" t="e">
            <v>#REF!</v>
          </cell>
          <cell r="AK313" t="e">
            <v>#REF!</v>
          </cell>
          <cell r="AL313" t="e">
            <v>#REF!</v>
          </cell>
          <cell r="AM313" t="e">
            <v>#REF!</v>
          </cell>
          <cell r="AN313" t="e">
            <v>#REF!</v>
          </cell>
          <cell r="AO313" t="e">
            <v>#REF!</v>
          </cell>
          <cell r="AP313" t="e">
            <v>#REF!</v>
          </cell>
          <cell r="AQ313" t="e">
            <v>#REF!</v>
          </cell>
          <cell r="AR313" t="e">
            <v>#REF!</v>
          </cell>
          <cell r="AS313" t="e">
            <v>#REF!</v>
          </cell>
          <cell r="AT313" t="e">
            <v>#REF!</v>
          </cell>
          <cell r="AU313" t="e">
            <v>#REF!</v>
          </cell>
          <cell r="AV313" t="e">
            <v>#REF!</v>
          </cell>
          <cell r="AW313" t="e">
            <v>#REF!</v>
          </cell>
          <cell r="AX313" t="e">
            <v>#REF!</v>
          </cell>
          <cell r="AY313" t="e">
            <v>#REF!</v>
          </cell>
          <cell r="AZ313" t="e">
            <v>#REF!</v>
          </cell>
          <cell r="BA313" t="e">
            <v>#REF!</v>
          </cell>
          <cell r="BB313" t="e">
            <v>#REF!</v>
          </cell>
          <cell r="BC313" t="e">
            <v>#REF!</v>
          </cell>
          <cell r="BD313" t="e">
            <v>#REF!</v>
          </cell>
          <cell r="BE313" t="e">
            <v>#REF!</v>
          </cell>
        </row>
        <row r="314">
          <cell r="E314" t="e">
            <v>#REF!</v>
          </cell>
          <cell r="F314" t="e">
            <v>#REF!</v>
          </cell>
          <cell r="G314" t="e">
            <v>#REF!</v>
          </cell>
          <cell r="H314" t="e">
            <v>#REF!</v>
          </cell>
          <cell r="I314" t="e">
            <v>#REF!</v>
          </cell>
          <cell r="J314" t="e">
            <v>#REF!</v>
          </cell>
          <cell r="K314" t="e">
            <v>#REF!</v>
          </cell>
          <cell r="L314" t="e">
            <v>#REF!</v>
          </cell>
          <cell r="M314" t="e">
            <v>#REF!</v>
          </cell>
          <cell r="N314" t="e">
            <v>#REF!</v>
          </cell>
          <cell r="O314" t="e">
            <v>#REF!</v>
          </cell>
          <cell r="P314" t="e">
            <v>#REF!</v>
          </cell>
          <cell r="Q314" t="e">
            <v>#REF!</v>
          </cell>
          <cell r="R314" t="e">
            <v>#REF!</v>
          </cell>
          <cell r="S314" t="e">
            <v>#REF!</v>
          </cell>
          <cell r="T314" t="e">
            <v>#REF!</v>
          </cell>
          <cell r="U314" t="e">
            <v>#REF!</v>
          </cell>
          <cell r="V314" t="e">
            <v>#REF!</v>
          </cell>
          <cell r="W314" t="e">
            <v>#REF!</v>
          </cell>
          <cell r="X314" t="e">
            <v>#REF!</v>
          </cell>
          <cell r="Y314" t="e">
            <v>#REF!</v>
          </cell>
          <cell r="Z314" t="e">
            <v>#REF!</v>
          </cell>
          <cell r="AA314" t="e">
            <v>#REF!</v>
          </cell>
          <cell r="AB314" t="e">
            <v>#REF!</v>
          </cell>
          <cell r="AC314" t="e">
            <v>#REF!</v>
          </cell>
          <cell r="AD314" t="e">
            <v>#REF!</v>
          </cell>
          <cell r="AE314" t="e">
            <v>#REF!</v>
          </cell>
          <cell r="AF314" t="e">
            <v>#REF!</v>
          </cell>
          <cell r="AG314" t="e">
            <v>#REF!</v>
          </cell>
          <cell r="AH314" t="e">
            <v>#REF!</v>
          </cell>
          <cell r="AI314" t="e">
            <v>#REF!</v>
          </cell>
          <cell r="AJ314" t="e">
            <v>#REF!</v>
          </cell>
          <cell r="AK314" t="e">
            <v>#REF!</v>
          </cell>
          <cell r="AL314" t="e">
            <v>#REF!</v>
          </cell>
          <cell r="AM314" t="e">
            <v>#REF!</v>
          </cell>
          <cell r="AN314" t="e">
            <v>#REF!</v>
          </cell>
          <cell r="AO314" t="e">
            <v>#REF!</v>
          </cell>
          <cell r="AP314" t="e">
            <v>#REF!</v>
          </cell>
          <cell r="AQ314" t="e">
            <v>#REF!</v>
          </cell>
          <cell r="AR314" t="e">
            <v>#REF!</v>
          </cell>
          <cell r="AS314" t="e">
            <v>#REF!</v>
          </cell>
          <cell r="AT314" t="e">
            <v>#REF!</v>
          </cell>
          <cell r="AU314" t="e">
            <v>#REF!</v>
          </cell>
          <cell r="AV314" t="e">
            <v>#REF!</v>
          </cell>
          <cell r="AW314" t="e">
            <v>#REF!</v>
          </cell>
          <cell r="AX314" t="e">
            <v>#REF!</v>
          </cell>
          <cell r="AY314" t="e">
            <v>#REF!</v>
          </cell>
          <cell r="AZ314" t="e">
            <v>#REF!</v>
          </cell>
          <cell r="BA314" t="e">
            <v>#REF!</v>
          </cell>
          <cell r="BB314" t="e">
            <v>#REF!</v>
          </cell>
          <cell r="BC314" t="e">
            <v>#REF!</v>
          </cell>
          <cell r="BD314" t="e">
            <v>#REF!</v>
          </cell>
          <cell r="BE314" t="e">
            <v>#REF!</v>
          </cell>
        </row>
        <row r="315">
          <cell r="E315" t="e">
            <v>#REF!</v>
          </cell>
          <cell r="F315" t="e">
            <v>#REF!</v>
          </cell>
          <cell r="G315" t="e">
            <v>#REF!</v>
          </cell>
          <cell r="H315" t="e">
            <v>#REF!</v>
          </cell>
          <cell r="I315" t="e">
            <v>#REF!</v>
          </cell>
          <cell r="J315" t="e">
            <v>#REF!</v>
          </cell>
          <cell r="K315" t="e">
            <v>#REF!</v>
          </cell>
          <cell r="L315" t="e">
            <v>#REF!</v>
          </cell>
          <cell r="M315" t="e">
            <v>#REF!</v>
          </cell>
          <cell r="N315" t="e">
            <v>#REF!</v>
          </cell>
          <cell r="O315" t="e">
            <v>#REF!</v>
          </cell>
          <cell r="P315" t="e">
            <v>#REF!</v>
          </cell>
          <cell r="Q315" t="e">
            <v>#REF!</v>
          </cell>
          <cell r="R315" t="e">
            <v>#REF!</v>
          </cell>
          <cell r="S315" t="e">
            <v>#REF!</v>
          </cell>
          <cell r="T315" t="e">
            <v>#REF!</v>
          </cell>
          <cell r="U315" t="e">
            <v>#REF!</v>
          </cell>
          <cell r="V315" t="e">
            <v>#REF!</v>
          </cell>
          <cell r="W315" t="e">
            <v>#REF!</v>
          </cell>
          <cell r="X315" t="e">
            <v>#REF!</v>
          </cell>
          <cell r="Y315" t="e">
            <v>#REF!</v>
          </cell>
          <cell r="Z315" t="e">
            <v>#REF!</v>
          </cell>
          <cell r="AA315" t="e">
            <v>#REF!</v>
          </cell>
          <cell r="AB315" t="e">
            <v>#REF!</v>
          </cell>
          <cell r="AC315" t="e">
            <v>#REF!</v>
          </cell>
          <cell r="AD315" t="e">
            <v>#REF!</v>
          </cell>
          <cell r="AE315" t="e">
            <v>#REF!</v>
          </cell>
          <cell r="AF315" t="e">
            <v>#REF!</v>
          </cell>
          <cell r="AG315" t="e">
            <v>#REF!</v>
          </cell>
          <cell r="AH315" t="e">
            <v>#REF!</v>
          </cell>
          <cell r="AI315" t="e">
            <v>#REF!</v>
          </cell>
          <cell r="AJ315" t="e">
            <v>#REF!</v>
          </cell>
          <cell r="AK315" t="e">
            <v>#REF!</v>
          </cell>
          <cell r="AL315" t="e">
            <v>#REF!</v>
          </cell>
          <cell r="AM315" t="e">
            <v>#REF!</v>
          </cell>
          <cell r="AN315" t="e">
            <v>#REF!</v>
          </cell>
          <cell r="AO315" t="e">
            <v>#REF!</v>
          </cell>
          <cell r="AP315" t="e">
            <v>#REF!</v>
          </cell>
          <cell r="AQ315" t="e">
            <v>#REF!</v>
          </cell>
          <cell r="AR315" t="e">
            <v>#REF!</v>
          </cell>
          <cell r="AS315" t="e">
            <v>#REF!</v>
          </cell>
          <cell r="AT315" t="e">
            <v>#REF!</v>
          </cell>
          <cell r="AU315" t="e">
            <v>#REF!</v>
          </cell>
          <cell r="AV315" t="e">
            <v>#REF!</v>
          </cell>
          <cell r="AW315" t="e">
            <v>#REF!</v>
          </cell>
          <cell r="AX315" t="e">
            <v>#REF!</v>
          </cell>
          <cell r="AY315" t="e">
            <v>#REF!</v>
          </cell>
          <cell r="AZ315" t="e">
            <v>#REF!</v>
          </cell>
          <cell r="BA315" t="e">
            <v>#REF!</v>
          </cell>
          <cell r="BB315" t="e">
            <v>#REF!</v>
          </cell>
          <cell r="BC315" t="e">
            <v>#REF!</v>
          </cell>
          <cell r="BD315" t="e">
            <v>#REF!</v>
          </cell>
          <cell r="BE315" t="e">
            <v>#REF!</v>
          </cell>
        </row>
        <row r="316">
          <cell r="E316" t="e">
            <v>#REF!</v>
          </cell>
          <cell r="F316" t="e">
            <v>#REF!</v>
          </cell>
          <cell r="G316" t="e">
            <v>#REF!</v>
          </cell>
          <cell r="H316" t="e">
            <v>#REF!</v>
          </cell>
          <cell r="I316" t="e">
            <v>#REF!</v>
          </cell>
          <cell r="J316" t="e">
            <v>#REF!</v>
          </cell>
          <cell r="K316" t="e">
            <v>#REF!</v>
          </cell>
          <cell r="L316" t="e">
            <v>#REF!</v>
          </cell>
          <cell r="M316" t="e">
            <v>#REF!</v>
          </cell>
          <cell r="N316" t="e">
            <v>#REF!</v>
          </cell>
          <cell r="O316" t="e">
            <v>#REF!</v>
          </cell>
          <cell r="P316" t="e">
            <v>#REF!</v>
          </cell>
          <cell r="Q316" t="e">
            <v>#REF!</v>
          </cell>
          <cell r="R316" t="e">
            <v>#REF!</v>
          </cell>
          <cell r="S316" t="e">
            <v>#REF!</v>
          </cell>
          <cell r="T316" t="e">
            <v>#REF!</v>
          </cell>
          <cell r="U316" t="e">
            <v>#REF!</v>
          </cell>
          <cell r="V316" t="e">
            <v>#REF!</v>
          </cell>
          <cell r="W316" t="e">
            <v>#REF!</v>
          </cell>
          <cell r="X316" t="e">
            <v>#REF!</v>
          </cell>
          <cell r="Y316" t="e">
            <v>#REF!</v>
          </cell>
          <cell r="Z316" t="e">
            <v>#REF!</v>
          </cell>
          <cell r="AA316" t="e">
            <v>#REF!</v>
          </cell>
          <cell r="AB316" t="e">
            <v>#REF!</v>
          </cell>
          <cell r="AC316" t="e">
            <v>#REF!</v>
          </cell>
          <cell r="AD316" t="e">
            <v>#REF!</v>
          </cell>
          <cell r="AE316" t="e">
            <v>#REF!</v>
          </cell>
          <cell r="AF316" t="e">
            <v>#REF!</v>
          </cell>
          <cell r="AG316" t="e">
            <v>#REF!</v>
          </cell>
          <cell r="AH316" t="e">
            <v>#REF!</v>
          </cell>
          <cell r="AI316" t="e">
            <v>#REF!</v>
          </cell>
          <cell r="AJ316" t="e">
            <v>#REF!</v>
          </cell>
          <cell r="AK316" t="e">
            <v>#REF!</v>
          </cell>
          <cell r="AL316" t="e">
            <v>#REF!</v>
          </cell>
          <cell r="AM316" t="e">
            <v>#REF!</v>
          </cell>
          <cell r="AN316" t="e">
            <v>#REF!</v>
          </cell>
          <cell r="AO316" t="e">
            <v>#REF!</v>
          </cell>
          <cell r="AP316" t="e">
            <v>#REF!</v>
          </cell>
          <cell r="AQ316" t="e">
            <v>#REF!</v>
          </cell>
          <cell r="AR316" t="e">
            <v>#REF!</v>
          </cell>
          <cell r="AS316" t="e">
            <v>#REF!</v>
          </cell>
          <cell r="AT316" t="e">
            <v>#REF!</v>
          </cell>
          <cell r="AU316" t="e">
            <v>#REF!</v>
          </cell>
          <cell r="AV316" t="e">
            <v>#REF!</v>
          </cell>
          <cell r="AW316" t="e">
            <v>#REF!</v>
          </cell>
          <cell r="AX316" t="e">
            <v>#REF!</v>
          </cell>
          <cell r="AY316" t="e">
            <v>#REF!</v>
          </cell>
          <cell r="AZ316" t="e">
            <v>#REF!</v>
          </cell>
          <cell r="BA316" t="e">
            <v>#REF!</v>
          </cell>
          <cell r="BB316" t="e">
            <v>#REF!</v>
          </cell>
          <cell r="BC316" t="e">
            <v>#REF!</v>
          </cell>
          <cell r="BD316" t="e">
            <v>#REF!</v>
          </cell>
          <cell r="BE316" t="e">
            <v>#REF!</v>
          </cell>
        </row>
        <row r="317">
          <cell r="E317" t="e">
            <v>#REF!</v>
          </cell>
          <cell r="F317" t="e">
            <v>#REF!</v>
          </cell>
          <cell r="G317" t="e">
            <v>#REF!</v>
          </cell>
          <cell r="H317" t="e">
            <v>#REF!</v>
          </cell>
          <cell r="I317" t="e">
            <v>#REF!</v>
          </cell>
          <cell r="J317" t="e">
            <v>#REF!</v>
          </cell>
          <cell r="K317" t="e">
            <v>#REF!</v>
          </cell>
          <cell r="L317" t="e">
            <v>#REF!</v>
          </cell>
          <cell r="M317" t="e">
            <v>#REF!</v>
          </cell>
          <cell r="N317" t="e">
            <v>#REF!</v>
          </cell>
          <cell r="O317" t="e">
            <v>#REF!</v>
          </cell>
          <cell r="P317" t="e">
            <v>#REF!</v>
          </cell>
          <cell r="Q317" t="e">
            <v>#REF!</v>
          </cell>
          <cell r="R317" t="e">
            <v>#REF!</v>
          </cell>
          <cell r="S317" t="e">
            <v>#REF!</v>
          </cell>
          <cell r="T317" t="e">
            <v>#REF!</v>
          </cell>
          <cell r="U317" t="e">
            <v>#REF!</v>
          </cell>
          <cell r="V317" t="e">
            <v>#REF!</v>
          </cell>
          <cell r="W317" t="e">
            <v>#REF!</v>
          </cell>
          <cell r="X317" t="e">
            <v>#REF!</v>
          </cell>
          <cell r="Y317" t="e">
            <v>#REF!</v>
          </cell>
          <cell r="Z317" t="e">
            <v>#REF!</v>
          </cell>
          <cell r="AA317" t="e">
            <v>#REF!</v>
          </cell>
          <cell r="AB317" t="e">
            <v>#REF!</v>
          </cell>
          <cell r="AC317" t="e">
            <v>#REF!</v>
          </cell>
          <cell r="AD317" t="e">
            <v>#REF!</v>
          </cell>
          <cell r="AE317" t="e">
            <v>#REF!</v>
          </cell>
          <cell r="AF317" t="e">
            <v>#REF!</v>
          </cell>
          <cell r="AG317" t="e">
            <v>#REF!</v>
          </cell>
          <cell r="AH317" t="e">
            <v>#REF!</v>
          </cell>
          <cell r="AI317" t="e">
            <v>#REF!</v>
          </cell>
          <cell r="AJ317" t="e">
            <v>#REF!</v>
          </cell>
          <cell r="AK317" t="e">
            <v>#REF!</v>
          </cell>
          <cell r="AL317" t="e">
            <v>#REF!</v>
          </cell>
          <cell r="AM317" t="e">
            <v>#REF!</v>
          </cell>
          <cell r="AN317" t="e">
            <v>#REF!</v>
          </cell>
          <cell r="AO317" t="e">
            <v>#REF!</v>
          </cell>
          <cell r="AP317" t="e">
            <v>#REF!</v>
          </cell>
          <cell r="AQ317" t="e">
            <v>#REF!</v>
          </cell>
          <cell r="AR317" t="e">
            <v>#REF!</v>
          </cell>
          <cell r="AS317" t="e">
            <v>#REF!</v>
          </cell>
          <cell r="AT317" t="e">
            <v>#REF!</v>
          </cell>
          <cell r="AU317" t="e">
            <v>#REF!</v>
          </cell>
          <cell r="AV317" t="e">
            <v>#REF!</v>
          </cell>
          <cell r="AW317" t="e">
            <v>#REF!</v>
          </cell>
          <cell r="AX317" t="e">
            <v>#REF!</v>
          </cell>
          <cell r="AY317" t="e">
            <v>#REF!</v>
          </cell>
          <cell r="AZ317" t="e">
            <v>#REF!</v>
          </cell>
          <cell r="BA317" t="e">
            <v>#REF!</v>
          </cell>
          <cell r="BB317" t="e">
            <v>#REF!</v>
          </cell>
          <cell r="BC317" t="e">
            <v>#REF!</v>
          </cell>
          <cell r="BD317" t="e">
            <v>#REF!</v>
          </cell>
          <cell r="BE317" t="e">
            <v>#REF!</v>
          </cell>
        </row>
        <row r="318">
          <cell r="E318" t="e">
            <v>#REF!</v>
          </cell>
          <cell r="F318" t="e">
            <v>#REF!</v>
          </cell>
          <cell r="G318" t="e">
            <v>#REF!</v>
          </cell>
          <cell r="H318" t="e">
            <v>#REF!</v>
          </cell>
          <cell r="I318" t="e">
            <v>#REF!</v>
          </cell>
          <cell r="J318" t="e">
            <v>#REF!</v>
          </cell>
          <cell r="K318" t="e">
            <v>#REF!</v>
          </cell>
          <cell r="L318" t="e">
            <v>#REF!</v>
          </cell>
          <cell r="M318" t="e">
            <v>#REF!</v>
          </cell>
          <cell r="N318" t="e">
            <v>#REF!</v>
          </cell>
          <cell r="O318" t="e">
            <v>#REF!</v>
          </cell>
          <cell r="P318" t="e">
            <v>#REF!</v>
          </cell>
          <cell r="Q318" t="e">
            <v>#REF!</v>
          </cell>
          <cell r="R318" t="e">
            <v>#REF!</v>
          </cell>
          <cell r="S318" t="e">
            <v>#REF!</v>
          </cell>
          <cell r="T318" t="e">
            <v>#REF!</v>
          </cell>
          <cell r="U318" t="e">
            <v>#REF!</v>
          </cell>
          <cell r="V318" t="e">
            <v>#REF!</v>
          </cell>
          <cell r="W318" t="e">
            <v>#REF!</v>
          </cell>
          <cell r="X318" t="e">
            <v>#REF!</v>
          </cell>
          <cell r="Y318" t="e">
            <v>#REF!</v>
          </cell>
          <cell r="Z318" t="e">
            <v>#REF!</v>
          </cell>
          <cell r="AA318" t="e">
            <v>#REF!</v>
          </cell>
          <cell r="AB318" t="e">
            <v>#REF!</v>
          </cell>
          <cell r="AC318" t="e">
            <v>#REF!</v>
          </cell>
          <cell r="AD318" t="e">
            <v>#REF!</v>
          </cell>
          <cell r="AE318" t="e">
            <v>#REF!</v>
          </cell>
          <cell r="AF318" t="e">
            <v>#REF!</v>
          </cell>
          <cell r="AG318" t="e">
            <v>#REF!</v>
          </cell>
          <cell r="AH318" t="e">
            <v>#REF!</v>
          </cell>
          <cell r="AI318" t="e">
            <v>#REF!</v>
          </cell>
          <cell r="AJ318" t="e">
            <v>#REF!</v>
          </cell>
          <cell r="AK318" t="e">
            <v>#REF!</v>
          </cell>
          <cell r="AL318" t="e">
            <v>#REF!</v>
          </cell>
          <cell r="AM318" t="e">
            <v>#REF!</v>
          </cell>
          <cell r="AN318" t="e">
            <v>#REF!</v>
          </cell>
          <cell r="AO318" t="e">
            <v>#REF!</v>
          </cell>
          <cell r="AP318" t="e">
            <v>#REF!</v>
          </cell>
          <cell r="AQ318" t="e">
            <v>#REF!</v>
          </cell>
          <cell r="AR318" t="e">
            <v>#REF!</v>
          </cell>
          <cell r="AS318" t="e">
            <v>#REF!</v>
          </cell>
          <cell r="AT318" t="e">
            <v>#REF!</v>
          </cell>
          <cell r="AU318" t="e">
            <v>#REF!</v>
          </cell>
          <cell r="AV318" t="e">
            <v>#REF!</v>
          </cell>
          <cell r="AW318" t="e">
            <v>#REF!</v>
          </cell>
          <cell r="AX318" t="e">
            <v>#REF!</v>
          </cell>
          <cell r="AY318" t="e">
            <v>#REF!</v>
          </cell>
          <cell r="AZ318" t="e">
            <v>#REF!</v>
          </cell>
          <cell r="BA318" t="e">
            <v>#REF!</v>
          </cell>
          <cell r="BB318" t="e">
            <v>#REF!</v>
          </cell>
          <cell r="BC318" t="e">
            <v>#REF!</v>
          </cell>
          <cell r="BD318" t="e">
            <v>#REF!</v>
          </cell>
          <cell r="BE318" t="e">
            <v>#REF!</v>
          </cell>
        </row>
        <row r="319">
          <cell r="E319" t="e">
            <v>#REF!</v>
          </cell>
          <cell r="F319" t="e">
            <v>#REF!</v>
          </cell>
          <cell r="G319" t="e">
            <v>#REF!</v>
          </cell>
          <cell r="H319" t="e">
            <v>#REF!</v>
          </cell>
          <cell r="I319" t="e">
            <v>#REF!</v>
          </cell>
          <cell r="J319" t="e">
            <v>#REF!</v>
          </cell>
          <cell r="K319" t="e">
            <v>#REF!</v>
          </cell>
          <cell r="L319" t="e">
            <v>#REF!</v>
          </cell>
          <cell r="M319" t="e">
            <v>#REF!</v>
          </cell>
          <cell r="N319" t="e">
            <v>#REF!</v>
          </cell>
          <cell r="O319" t="e">
            <v>#REF!</v>
          </cell>
          <cell r="P319" t="e">
            <v>#REF!</v>
          </cell>
          <cell r="Q319" t="e">
            <v>#REF!</v>
          </cell>
          <cell r="R319" t="e">
            <v>#REF!</v>
          </cell>
          <cell r="S319" t="e">
            <v>#REF!</v>
          </cell>
          <cell r="T319" t="e">
            <v>#REF!</v>
          </cell>
          <cell r="U319" t="e">
            <v>#REF!</v>
          </cell>
          <cell r="V319" t="e">
            <v>#REF!</v>
          </cell>
          <cell r="W319" t="e">
            <v>#REF!</v>
          </cell>
          <cell r="X319" t="e">
            <v>#REF!</v>
          </cell>
          <cell r="Y319" t="e">
            <v>#REF!</v>
          </cell>
          <cell r="Z319" t="e">
            <v>#REF!</v>
          </cell>
          <cell r="AA319" t="e">
            <v>#REF!</v>
          </cell>
          <cell r="AB319" t="e">
            <v>#REF!</v>
          </cell>
          <cell r="AC319" t="e">
            <v>#REF!</v>
          </cell>
          <cell r="AD319" t="e">
            <v>#REF!</v>
          </cell>
          <cell r="AE319" t="e">
            <v>#REF!</v>
          </cell>
          <cell r="AF319" t="e">
            <v>#REF!</v>
          </cell>
          <cell r="AG319" t="e">
            <v>#REF!</v>
          </cell>
          <cell r="AH319" t="e">
            <v>#REF!</v>
          </cell>
          <cell r="AI319" t="e">
            <v>#REF!</v>
          </cell>
          <cell r="AJ319" t="e">
            <v>#REF!</v>
          </cell>
          <cell r="AK319" t="e">
            <v>#REF!</v>
          </cell>
          <cell r="AL319" t="e">
            <v>#REF!</v>
          </cell>
          <cell r="AM319" t="e">
            <v>#REF!</v>
          </cell>
          <cell r="AN319" t="e">
            <v>#REF!</v>
          </cell>
          <cell r="AO319" t="e">
            <v>#REF!</v>
          </cell>
          <cell r="AP319" t="e">
            <v>#REF!</v>
          </cell>
          <cell r="AQ319" t="e">
            <v>#REF!</v>
          </cell>
          <cell r="AR319" t="e">
            <v>#REF!</v>
          </cell>
          <cell r="AS319" t="e">
            <v>#REF!</v>
          </cell>
          <cell r="AT319" t="e">
            <v>#REF!</v>
          </cell>
          <cell r="AU319" t="e">
            <v>#REF!</v>
          </cell>
          <cell r="AV319" t="e">
            <v>#REF!</v>
          </cell>
          <cell r="AW319" t="e">
            <v>#REF!</v>
          </cell>
          <cell r="AX319" t="e">
            <v>#REF!</v>
          </cell>
          <cell r="AY319" t="e">
            <v>#REF!</v>
          </cell>
          <cell r="AZ319" t="e">
            <v>#REF!</v>
          </cell>
          <cell r="BA319" t="e">
            <v>#REF!</v>
          </cell>
          <cell r="BB319" t="e">
            <v>#REF!</v>
          </cell>
          <cell r="BC319" t="e">
            <v>#REF!</v>
          </cell>
          <cell r="BD319" t="e">
            <v>#REF!</v>
          </cell>
          <cell r="BE319" t="e">
            <v>#REF!</v>
          </cell>
        </row>
        <row r="320">
          <cell r="E320" t="e">
            <v>#REF!</v>
          </cell>
          <cell r="F320" t="e">
            <v>#REF!</v>
          </cell>
          <cell r="G320" t="e">
            <v>#REF!</v>
          </cell>
          <cell r="H320" t="e">
            <v>#REF!</v>
          </cell>
          <cell r="I320" t="e">
            <v>#REF!</v>
          </cell>
          <cell r="J320" t="e">
            <v>#REF!</v>
          </cell>
          <cell r="K320" t="e">
            <v>#REF!</v>
          </cell>
          <cell r="L320" t="e">
            <v>#REF!</v>
          </cell>
          <cell r="M320" t="e">
            <v>#REF!</v>
          </cell>
          <cell r="N320" t="e">
            <v>#REF!</v>
          </cell>
          <cell r="O320" t="e">
            <v>#REF!</v>
          </cell>
          <cell r="P320" t="e">
            <v>#REF!</v>
          </cell>
          <cell r="Q320" t="e">
            <v>#REF!</v>
          </cell>
          <cell r="R320" t="e">
            <v>#REF!</v>
          </cell>
          <cell r="S320" t="e">
            <v>#REF!</v>
          </cell>
          <cell r="T320" t="e">
            <v>#REF!</v>
          </cell>
          <cell r="U320" t="e">
            <v>#REF!</v>
          </cell>
          <cell r="V320" t="e">
            <v>#REF!</v>
          </cell>
          <cell r="W320" t="e">
            <v>#REF!</v>
          </cell>
          <cell r="X320" t="e">
            <v>#REF!</v>
          </cell>
          <cell r="Y320" t="e">
            <v>#REF!</v>
          </cell>
          <cell r="Z320" t="e">
            <v>#REF!</v>
          </cell>
          <cell r="AA320" t="e">
            <v>#REF!</v>
          </cell>
          <cell r="AB320" t="e">
            <v>#REF!</v>
          </cell>
          <cell r="AC320" t="e">
            <v>#REF!</v>
          </cell>
          <cell r="AD320" t="e">
            <v>#REF!</v>
          </cell>
          <cell r="AE320" t="e">
            <v>#REF!</v>
          </cell>
          <cell r="AF320" t="e">
            <v>#REF!</v>
          </cell>
          <cell r="AG320" t="e">
            <v>#REF!</v>
          </cell>
          <cell r="AH320" t="e">
            <v>#REF!</v>
          </cell>
          <cell r="AI320" t="e">
            <v>#REF!</v>
          </cell>
          <cell r="AJ320" t="e">
            <v>#REF!</v>
          </cell>
          <cell r="AK320" t="e">
            <v>#REF!</v>
          </cell>
          <cell r="AL320" t="e">
            <v>#REF!</v>
          </cell>
          <cell r="AM320" t="e">
            <v>#REF!</v>
          </cell>
          <cell r="AN320" t="e">
            <v>#REF!</v>
          </cell>
          <cell r="AO320" t="e">
            <v>#REF!</v>
          </cell>
          <cell r="AP320" t="e">
            <v>#REF!</v>
          </cell>
          <cell r="AQ320" t="e">
            <v>#REF!</v>
          </cell>
          <cell r="AR320" t="e">
            <v>#REF!</v>
          </cell>
          <cell r="AS320" t="e">
            <v>#REF!</v>
          </cell>
          <cell r="AT320" t="e">
            <v>#REF!</v>
          </cell>
          <cell r="AU320" t="e">
            <v>#REF!</v>
          </cell>
          <cell r="AV320" t="e">
            <v>#REF!</v>
          </cell>
          <cell r="AW320" t="e">
            <v>#REF!</v>
          </cell>
          <cell r="AX320" t="e">
            <v>#REF!</v>
          </cell>
          <cell r="AY320" t="e">
            <v>#REF!</v>
          </cell>
          <cell r="AZ320" t="e">
            <v>#REF!</v>
          </cell>
          <cell r="BA320" t="e">
            <v>#REF!</v>
          </cell>
          <cell r="BB320" t="e">
            <v>#REF!</v>
          </cell>
          <cell r="BC320" t="e">
            <v>#REF!</v>
          </cell>
          <cell r="BD320" t="e">
            <v>#REF!</v>
          </cell>
          <cell r="BE320" t="e">
            <v>#REF!</v>
          </cell>
        </row>
        <row r="321">
          <cell r="E321" t="e">
            <v>#REF!</v>
          </cell>
          <cell r="F321" t="e">
            <v>#REF!</v>
          </cell>
          <cell r="G321" t="e">
            <v>#REF!</v>
          </cell>
          <cell r="H321" t="e">
            <v>#REF!</v>
          </cell>
          <cell r="I321" t="e">
            <v>#REF!</v>
          </cell>
          <cell r="J321" t="e">
            <v>#REF!</v>
          </cell>
          <cell r="K321" t="e">
            <v>#REF!</v>
          </cell>
          <cell r="L321" t="e">
            <v>#REF!</v>
          </cell>
          <cell r="M321" t="e">
            <v>#REF!</v>
          </cell>
          <cell r="N321" t="e">
            <v>#REF!</v>
          </cell>
          <cell r="O321" t="e">
            <v>#REF!</v>
          </cell>
          <cell r="P321" t="e">
            <v>#REF!</v>
          </cell>
          <cell r="Q321" t="e">
            <v>#REF!</v>
          </cell>
          <cell r="R321" t="e">
            <v>#REF!</v>
          </cell>
          <cell r="S321" t="e">
            <v>#REF!</v>
          </cell>
          <cell r="T321" t="e">
            <v>#REF!</v>
          </cell>
          <cell r="U321" t="e">
            <v>#REF!</v>
          </cell>
          <cell r="V321" t="e">
            <v>#REF!</v>
          </cell>
          <cell r="W321" t="e">
            <v>#REF!</v>
          </cell>
          <cell r="X321" t="e">
            <v>#REF!</v>
          </cell>
          <cell r="Y321" t="e">
            <v>#REF!</v>
          </cell>
          <cell r="Z321" t="e">
            <v>#REF!</v>
          </cell>
          <cell r="AA321" t="e">
            <v>#REF!</v>
          </cell>
          <cell r="AB321" t="e">
            <v>#REF!</v>
          </cell>
          <cell r="AC321" t="e">
            <v>#REF!</v>
          </cell>
          <cell r="AD321" t="e">
            <v>#REF!</v>
          </cell>
          <cell r="AE321" t="e">
            <v>#REF!</v>
          </cell>
          <cell r="AF321" t="e">
            <v>#REF!</v>
          </cell>
          <cell r="AG321" t="e">
            <v>#REF!</v>
          </cell>
          <cell r="AH321" t="e">
            <v>#REF!</v>
          </cell>
          <cell r="AI321" t="e">
            <v>#REF!</v>
          </cell>
          <cell r="AJ321" t="e">
            <v>#REF!</v>
          </cell>
          <cell r="AK321" t="e">
            <v>#REF!</v>
          </cell>
          <cell r="AL321" t="e">
            <v>#REF!</v>
          </cell>
          <cell r="AM321" t="e">
            <v>#REF!</v>
          </cell>
          <cell r="AN321" t="e">
            <v>#REF!</v>
          </cell>
          <cell r="AO321" t="e">
            <v>#REF!</v>
          </cell>
          <cell r="AP321" t="e">
            <v>#REF!</v>
          </cell>
          <cell r="AQ321" t="e">
            <v>#REF!</v>
          </cell>
          <cell r="AR321" t="e">
            <v>#REF!</v>
          </cell>
          <cell r="AS321" t="e">
            <v>#REF!</v>
          </cell>
          <cell r="AT321" t="e">
            <v>#REF!</v>
          </cell>
          <cell r="AU321" t="e">
            <v>#REF!</v>
          </cell>
          <cell r="AV321" t="e">
            <v>#REF!</v>
          </cell>
          <cell r="AW321" t="e">
            <v>#REF!</v>
          </cell>
          <cell r="AX321" t="e">
            <v>#REF!</v>
          </cell>
          <cell r="AY321" t="e">
            <v>#REF!</v>
          </cell>
          <cell r="AZ321" t="e">
            <v>#REF!</v>
          </cell>
          <cell r="BA321" t="e">
            <v>#REF!</v>
          </cell>
          <cell r="BB321" t="e">
            <v>#REF!</v>
          </cell>
          <cell r="BC321" t="e">
            <v>#REF!</v>
          </cell>
          <cell r="BD321" t="e">
            <v>#REF!</v>
          </cell>
          <cell r="BE321" t="e">
            <v>#REF!</v>
          </cell>
        </row>
        <row r="322">
          <cell r="E322" t="e">
            <v>#REF!</v>
          </cell>
          <cell r="F322" t="e">
            <v>#REF!</v>
          </cell>
          <cell r="G322" t="e">
            <v>#REF!</v>
          </cell>
          <cell r="H322" t="e">
            <v>#REF!</v>
          </cell>
          <cell r="I322" t="e">
            <v>#REF!</v>
          </cell>
          <cell r="J322" t="e">
            <v>#REF!</v>
          </cell>
          <cell r="K322" t="e">
            <v>#REF!</v>
          </cell>
          <cell r="L322" t="e">
            <v>#REF!</v>
          </cell>
          <cell r="M322" t="e">
            <v>#REF!</v>
          </cell>
          <cell r="N322" t="e">
            <v>#REF!</v>
          </cell>
          <cell r="O322" t="e">
            <v>#REF!</v>
          </cell>
          <cell r="P322" t="e">
            <v>#REF!</v>
          </cell>
          <cell r="Q322" t="e">
            <v>#REF!</v>
          </cell>
          <cell r="R322" t="e">
            <v>#REF!</v>
          </cell>
          <cell r="S322" t="e">
            <v>#REF!</v>
          </cell>
          <cell r="T322" t="e">
            <v>#REF!</v>
          </cell>
          <cell r="U322" t="e">
            <v>#REF!</v>
          </cell>
          <cell r="V322" t="e">
            <v>#REF!</v>
          </cell>
          <cell r="W322" t="e">
            <v>#REF!</v>
          </cell>
          <cell r="X322" t="e">
            <v>#REF!</v>
          </cell>
          <cell r="Y322" t="e">
            <v>#REF!</v>
          </cell>
          <cell r="Z322" t="e">
            <v>#REF!</v>
          </cell>
          <cell r="AA322" t="e">
            <v>#REF!</v>
          </cell>
          <cell r="AB322" t="e">
            <v>#REF!</v>
          </cell>
          <cell r="AC322" t="e">
            <v>#REF!</v>
          </cell>
          <cell r="AD322" t="e">
            <v>#REF!</v>
          </cell>
          <cell r="AE322" t="e">
            <v>#REF!</v>
          </cell>
          <cell r="AF322" t="e">
            <v>#REF!</v>
          </cell>
          <cell r="AG322" t="e">
            <v>#REF!</v>
          </cell>
          <cell r="AH322" t="e">
            <v>#REF!</v>
          </cell>
          <cell r="AI322" t="e">
            <v>#REF!</v>
          </cell>
          <cell r="AJ322" t="e">
            <v>#REF!</v>
          </cell>
          <cell r="AK322" t="e">
            <v>#REF!</v>
          </cell>
          <cell r="AL322" t="e">
            <v>#REF!</v>
          </cell>
          <cell r="AM322" t="e">
            <v>#REF!</v>
          </cell>
          <cell r="AN322" t="e">
            <v>#REF!</v>
          </cell>
          <cell r="AO322" t="e">
            <v>#REF!</v>
          </cell>
          <cell r="AP322" t="e">
            <v>#REF!</v>
          </cell>
          <cell r="AQ322" t="e">
            <v>#REF!</v>
          </cell>
          <cell r="AR322" t="e">
            <v>#REF!</v>
          </cell>
          <cell r="AS322" t="e">
            <v>#REF!</v>
          </cell>
          <cell r="AT322" t="e">
            <v>#REF!</v>
          </cell>
          <cell r="AU322" t="e">
            <v>#REF!</v>
          </cell>
          <cell r="AV322" t="e">
            <v>#REF!</v>
          </cell>
          <cell r="AW322" t="e">
            <v>#REF!</v>
          </cell>
          <cell r="AX322" t="e">
            <v>#REF!</v>
          </cell>
          <cell r="AY322" t="e">
            <v>#REF!</v>
          </cell>
          <cell r="AZ322" t="e">
            <v>#REF!</v>
          </cell>
          <cell r="BA322" t="e">
            <v>#REF!</v>
          </cell>
          <cell r="BB322" t="e">
            <v>#REF!</v>
          </cell>
          <cell r="BC322" t="e">
            <v>#REF!</v>
          </cell>
          <cell r="BD322" t="e">
            <v>#REF!</v>
          </cell>
          <cell r="BE322" t="e">
            <v>#REF!</v>
          </cell>
        </row>
        <row r="323">
          <cell r="E323" t="e">
            <v>#REF!</v>
          </cell>
          <cell r="F323" t="e">
            <v>#REF!</v>
          </cell>
          <cell r="G323" t="e">
            <v>#REF!</v>
          </cell>
          <cell r="H323" t="e">
            <v>#REF!</v>
          </cell>
          <cell r="I323" t="e">
            <v>#REF!</v>
          </cell>
          <cell r="J323" t="e">
            <v>#REF!</v>
          </cell>
          <cell r="K323" t="e">
            <v>#REF!</v>
          </cell>
          <cell r="L323" t="e">
            <v>#REF!</v>
          </cell>
          <cell r="M323" t="e">
            <v>#REF!</v>
          </cell>
          <cell r="N323" t="e">
            <v>#REF!</v>
          </cell>
          <cell r="O323" t="e">
            <v>#REF!</v>
          </cell>
          <cell r="P323" t="e">
            <v>#REF!</v>
          </cell>
          <cell r="Q323" t="e">
            <v>#REF!</v>
          </cell>
          <cell r="R323" t="e">
            <v>#REF!</v>
          </cell>
          <cell r="S323" t="e">
            <v>#REF!</v>
          </cell>
          <cell r="T323" t="e">
            <v>#REF!</v>
          </cell>
          <cell r="U323" t="e">
            <v>#REF!</v>
          </cell>
          <cell r="V323" t="e">
            <v>#REF!</v>
          </cell>
          <cell r="W323" t="e">
            <v>#REF!</v>
          </cell>
          <cell r="X323" t="e">
            <v>#REF!</v>
          </cell>
          <cell r="Y323" t="e">
            <v>#REF!</v>
          </cell>
          <cell r="Z323" t="e">
            <v>#REF!</v>
          </cell>
          <cell r="AA323" t="e">
            <v>#REF!</v>
          </cell>
          <cell r="AB323" t="e">
            <v>#REF!</v>
          </cell>
          <cell r="AC323" t="e">
            <v>#REF!</v>
          </cell>
          <cell r="AD323" t="e">
            <v>#REF!</v>
          </cell>
          <cell r="AE323" t="e">
            <v>#REF!</v>
          </cell>
          <cell r="AF323" t="e">
            <v>#REF!</v>
          </cell>
          <cell r="AG323" t="e">
            <v>#REF!</v>
          </cell>
          <cell r="AH323" t="e">
            <v>#REF!</v>
          </cell>
          <cell r="AI323" t="e">
            <v>#REF!</v>
          </cell>
          <cell r="AJ323" t="e">
            <v>#REF!</v>
          </cell>
          <cell r="AK323" t="e">
            <v>#REF!</v>
          </cell>
          <cell r="AL323" t="e">
            <v>#REF!</v>
          </cell>
          <cell r="AM323" t="e">
            <v>#REF!</v>
          </cell>
          <cell r="AN323" t="e">
            <v>#REF!</v>
          </cell>
          <cell r="AO323" t="e">
            <v>#REF!</v>
          </cell>
          <cell r="AP323" t="e">
            <v>#REF!</v>
          </cell>
          <cell r="AQ323" t="e">
            <v>#REF!</v>
          </cell>
          <cell r="AR323" t="e">
            <v>#REF!</v>
          </cell>
          <cell r="AS323" t="e">
            <v>#REF!</v>
          </cell>
          <cell r="AT323" t="e">
            <v>#REF!</v>
          </cell>
          <cell r="AU323" t="e">
            <v>#REF!</v>
          </cell>
          <cell r="AV323" t="e">
            <v>#REF!</v>
          </cell>
          <cell r="AW323" t="e">
            <v>#REF!</v>
          </cell>
          <cell r="AX323" t="e">
            <v>#REF!</v>
          </cell>
          <cell r="AY323" t="e">
            <v>#REF!</v>
          </cell>
          <cell r="AZ323" t="e">
            <v>#REF!</v>
          </cell>
          <cell r="BA323" t="e">
            <v>#REF!</v>
          </cell>
          <cell r="BB323" t="e">
            <v>#REF!</v>
          </cell>
          <cell r="BC323" t="e">
            <v>#REF!</v>
          </cell>
          <cell r="BD323" t="e">
            <v>#REF!</v>
          </cell>
          <cell r="BE323" t="e">
            <v>#REF!</v>
          </cell>
        </row>
        <row r="324">
          <cell r="E324" t="e">
            <v>#REF!</v>
          </cell>
          <cell r="F324" t="e">
            <v>#REF!</v>
          </cell>
          <cell r="G324" t="e">
            <v>#REF!</v>
          </cell>
          <cell r="H324" t="e">
            <v>#REF!</v>
          </cell>
          <cell r="I324" t="e">
            <v>#REF!</v>
          </cell>
          <cell r="J324" t="e">
            <v>#REF!</v>
          </cell>
          <cell r="K324" t="e">
            <v>#REF!</v>
          </cell>
          <cell r="L324" t="e">
            <v>#REF!</v>
          </cell>
          <cell r="M324" t="e">
            <v>#REF!</v>
          </cell>
          <cell r="N324" t="e">
            <v>#REF!</v>
          </cell>
          <cell r="O324" t="e">
            <v>#REF!</v>
          </cell>
          <cell r="P324" t="e">
            <v>#REF!</v>
          </cell>
          <cell r="Q324" t="e">
            <v>#REF!</v>
          </cell>
          <cell r="R324" t="e">
            <v>#REF!</v>
          </cell>
          <cell r="S324" t="e">
            <v>#REF!</v>
          </cell>
          <cell r="T324" t="e">
            <v>#REF!</v>
          </cell>
          <cell r="U324" t="e">
            <v>#REF!</v>
          </cell>
          <cell r="V324" t="e">
            <v>#REF!</v>
          </cell>
          <cell r="W324" t="e">
            <v>#REF!</v>
          </cell>
          <cell r="X324" t="e">
            <v>#REF!</v>
          </cell>
          <cell r="Y324" t="e">
            <v>#REF!</v>
          </cell>
          <cell r="Z324" t="e">
            <v>#REF!</v>
          </cell>
          <cell r="AA324" t="e">
            <v>#REF!</v>
          </cell>
          <cell r="AB324" t="e">
            <v>#REF!</v>
          </cell>
          <cell r="AC324" t="e">
            <v>#REF!</v>
          </cell>
          <cell r="AD324" t="e">
            <v>#REF!</v>
          </cell>
          <cell r="AE324" t="e">
            <v>#REF!</v>
          </cell>
          <cell r="AF324" t="e">
            <v>#REF!</v>
          </cell>
          <cell r="AG324" t="e">
            <v>#REF!</v>
          </cell>
          <cell r="AH324" t="e">
            <v>#REF!</v>
          </cell>
          <cell r="AI324" t="e">
            <v>#REF!</v>
          </cell>
          <cell r="AJ324" t="e">
            <v>#REF!</v>
          </cell>
          <cell r="AK324" t="e">
            <v>#REF!</v>
          </cell>
          <cell r="AL324" t="e">
            <v>#REF!</v>
          </cell>
          <cell r="AM324" t="e">
            <v>#REF!</v>
          </cell>
          <cell r="AN324" t="e">
            <v>#REF!</v>
          </cell>
          <cell r="AO324" t="e">
            <v>#REF!</v>
          </cell>
          <cell r="AP324" t="e">
            <v>#REF!</v>
          </cell>
          <cell r="AQ324" t="e">
            <v>#REF!</v>
          </cell>
          <cell r="AR324" t="e">
            <v>#REF!</v>
          </cell>
          <cell r="AS324" t="e">
            <v>#REF!</v>
          </cell>
          <cell r="AT324" t="e">
            <v>#REF!</v>
          </cell>
          <cell r="AU324" t="e">
            <v>#REF!</v>
          </cell>
          <cell r="AV324" t="e">
            <v>#REF!</v>
          </cell>
          <cell r="AW324" t="e">
            <v>#REF!</v>
          </cell>
          <cell r="AX324" t="e">
            <v>#REF!</v>
          </cell>
          <cell r="AY324" t="e">
            <v>#REF!</v>
          </cell>
          <cell r="AZ324" t="e">
            <v>#REF!</v>
          </cell>
          <cell r="BA324" t="e">
            <v>#REF!</v>
          </cell>
          <cell r="BB324" t="e">
            <v>#REF!</v>
          </cell>
          <cell r="BC324" t="e">
            <v>#REF!</v>
          </cell>
          <cell r="BD324" t="e">
            <v>#REF!</v>
          </cell>
          <cell r="BE324" t="e">
            <v>#REF!</v>
          </cell>
        </row>
        <row r="325">
          <cell r="E325" t="e">
            <v>#REF!</v>
          </cell>
          <cell r="F325" t="e">
            <v>#REF!</v>
          </cell>
          <cell r="G325" t="e">
            <v>#REF!</v>
          </cell>
          <cell r="H325" t="e">
            <v>#REF!</v>
          </cell>
          <cell r="I325" t="e">
            <v>#REF!</v>
          </cell>
          <cell r="J325" t="e">
            <v>#REF!</v>
          </cell>
          <cell r="K325" t="e">
            <v>#REF!</v>
          </cell>
          <cell r="L325" t="e">
            <v>#REF!</v>
          </cell>
          <cell r="M325" t="e">
            <v>#REF!</v>
          </cell>
          <cell r="N325" t="e">
            <v>#REF!</v>
          </cell>
          <cell r="O325" t="e">
            <v>#REF!</v>
          </cell>
          <cell r="P325" t="e">
            <v>#REF!</v>
          </cell>
          <cell r="Q325" t="e">
            <v>#REF!</v>
          </cell>
          <cell r="R325" t="e">
            <v>#REF!</v>
          </cell>
          <cell r="S325" t="e">
            <v>#REF!</v>
          </cell>
          <cell r="T325" t="e">
            <v>#REF!</v>
          </cell>
          <cell r="U325" t="e">
            <v>#REF!</v>
          </cell>
          <cell r="V325" t="e">
            <v>#REF!</v>
          </cell>
          <cell r="W325" t="e">
            <v>#REF!</v>
          </cell>
          <cell r="X325" t="e">
            <v>#REF!</v>
          </cell>
          <cell r="Y325" t="e">
            <v>#REF!</v>
          </cell>
          <cell r="Z325" t="e">
            <v>#REF!</v>
          </cell>
          <cell r="AA325" t="e">
            <v>#REF!</v>
          </cell>
          <cell r="AB325" t="e">
            <v>#REF!</v>
          </cell>
          <cell r="AC325" t="e">
            <v>#REF!</v>
          </cell>
          <cell r="AD325" t="e">
            <v>#REF!</v>
          </cell>
          <cell r="AE325" t="e">
            <v>#REF!</v>
          </cell>
          <cell r="AF325" t="e">
            <v>#REF!</v>
          </cell>
          <cell r="AG325" t="e">
            <v>#REF!</v>
          </cell>
          <cell r="AH325" t="e">
            <v>#REF!</v>
          </cell>
          <cell r="AI325" t="e">
            <v>#REF!</v>
          </cell>
          <cell r="AJ325" t="e">
            <v>#REF!</v>
          </cell>
          <cell r="AK325" t="e">
            <v>#REF!</v>
          </cell>
          <cell r="AL325" t="e">
            <v>#REF!</v>
          </cell>
          <cell r="AM325" t="e">
            <v>#REF!</v>
          </cell>
          <cell r="AN325" t="e">
            <v>#REF!</v>
          </cell>
          <cell r="AO325" t="e">
            <v>#REF!</v>
          </cell>
          <cell r="AP325" t="e">
            <v>#REF!</v>
          </cell>
          <cell r="AQ325" t="e">
            <v>#REF!</v>
          </cell>
          <cell r="AR325" t="e">
            <v>#REF!</v>
          </cell>
          <cell r="AS325" t="e">
            <v>#REF!</v>
          </cell>
          <cell r="AT325" t="e">
            <v>#REF!</v>
          </cell>
          <cell r="AU325" t="e">
            <v>#REF!</v>
          </cell>
          <cell r="AV325" t="e">
            <v>#REF!</v>
          </cell>
          <cell r="AW325" t="e">
            <v>#REF!</v>
          </cell>
          <cell r="AX325" t="e">
            <v>#REF!</v>
          </cell>
          <cell r="AY325" t="e">
            <v>#REF!</v>
          </cell>
          <cell r="AZ325" t="e">
            <v>#REF!</v>
          </cell>
          <cell r="BA325" t="e">
            <v>#REF!</v>
          </cell>
          <cell r="BB325" t="e">
            <v>#REF!</v>
          </cell>
          <cell r="BC325" t="e">
            <v>#REF!</v>
          </cell>
          <cell r="BD325" t="e">
            <v>#REF!</v>
          </cell>
          <cell r="BE325" t="e">
            <v>#REF!</v>
          </cell>
        </row>
        <row r="326">
          <cell r="E326" t="e">
            <v>#REF!</v>
          </cell>
          <cell r="F326" t="e">
            <v>#REF!</v>
          </cell>
          <cell r="G326" t="e">
            <v>#REF!</v>
          </cell>
          <cell r="H326" t="e">
            <v>#REF!</v>
          </cell>
          <cell r="I326" t="e">
            <v>#REF!</v>
          </cell>
          <cell r="J326" t="e">
            <v>#REF!</v>
          </cell>
          <cell r="K326" t="e">
            <v>#REF!</v>
          </cell>
          <cell r="L326" t="e">
            <v>#REF!</v>
          </cell>
          <cell r="M326" t="e">
            <v>#REF!</v>
          </cell>
          <cell r="N326" t="e">
            <v>#REF!</v>
          </cell>
          <cell r="O326" t="e">
            <v>#REF!</v>
          </cell>
          <cell r="P326" t="e">
            <v>#REF!</v>
          </cell>
          <cell r="Q326" t="e">
            <v>#REF!</v>
          </cell>
          <cell r="R326" t="e">
            <v>#REF!</v>
          </cell>
          <cell r="S326" t="e">
            <v>#REF!</v>
          </cell>
          <cell r="T326" t="e">
            <v>#REF!</v>
          </cell>
          <cell r="U326" t="e">
            <v>#REF!</v>
          </cell>
          <cell r="V326" t="e">
            <v>#REF!</v>
          </cell>
          <cell r="W326" t="e">
            <v>#REF!</v>
          </cell>
          <cell r="X326" t="e">
            <v>#REF!</v>
          </cell>
          <cell r="Y326" t="e">
            <v>#REF!</v>
          </cell>
          <cell r="Z326" t="e">
            <v>#REF!</v>
          </cell>
          <cell r="AA326" t="e">
            <v>#REF!</v>
          </cell>
          <cell r="AB326" t="e">
            <v>#REF!</v>
          </cell>
          <cell r="AC326" t="e">
            <v>#REF!</v>
          </cell>
          <cell r="AD326" t="e">
            <v>#REF!</v>
          </cell>
          <cell r="AE326" t="e">
            <v>#REF!</v>
          </cell>
          <cell r="AF326" t="e">
            <v>#REF!</v>
          </cell>
          <cell r="AG326" t="e">
            <v>#REF!</v>
          </cell>
          <cell r="AH326" t="e">
            <v>#REF!</v>
          </cell>
          <cell r="AI326" t="e">
            <v>#REF!</v>
          </cell>
          <cell r="AJ326" t="e">
            <v>#REF!</v>
          </cell>
          <cell r="AK326" t="e">
            <v>#REF!</v>
          </cell>
          <cell r="AL326" t="e">
            <v>#REF!</v>
          </cell>
          <cell r="AM326" t="e">
            <v>#REF!</v>
          </cell>
          <cell r="AN326" t="e">
            <v>#REF!</v>
          </cell>
          <cell r="AO326" t="e">
            <v>#REF!</v>
          </cell>
          <cell r="AP326" t="e">
            <v>#REF!</v>
          </cell>
          <cell r="AQ326" t="e">
            <v>#REF!</v>
          </cell>
          <cell r="AR326" t="e">
            <v>#REF!</v>
          </cell>
          <cell r="AS326" t="e">
            <v>#REF!</v>
          </cell>
          <cell r="AT326" t="e">
            <v>#REF!</v>
          </cell>
          <cell r="AU326" t="e">
            <v>#REF!</v>
          </cell>
          <cell r="AV326" t="e">
            <v>#REF!</v>
          </cell>
          <cell r="AW326" t="e">
            <v>#REF!</v>
          </cell>
          <cell r="AX326" t="e">
            <v>#REF!</v>
          </cell>
          <cell r="AY326" t="e">
            <v>#REF!</v>
          </cell>
          <cell r="AZ326" t="e">
            <v>#REF!</v>
          </cell>
          <cell r="BA326" t="e">
            <v>#REF!</v>
          </cell>
          <cell r="BB326" t="e">
            <v>#REF!</v>
          </cell>
          <cell r="BC326" t="e">
            <v>#REF!</v>
          </cell>
          <cell r="BD326" t="e">
            <v>#REF!</v>
          </cell>
          <cell r="BE326" t="e">
            <v>#REF!</v>
          </cell>
        </row>
        <row r="327">
          <cell r="E327" t="e">
            <v>#REF!</v>
          </cell>
          <cell r="F327" t="e">
            <v>#REF!</v>
          </cell>
          <cell r="G327" t="e">
            <v>#REF!</v>
          </cell>
          <cell r="H327" t="e">
            <v>#REF!</v>
          </cell>
          <cell r="I327" t="e">
            <v>#REF!</v>
          </cell>
          <cell r="J327" t="e">
            <v>#REF!</v>
          </cell>
          <cell r="K327" t="e">
            <v>#REF!</v>
          </cell>
          <cell r="L327" t="e">
            <v>#REF!</v>
          </cell>
          <cell r="M327" t="e">
            <v>#REF!</v>
          </cell>
          <cell r="N327" t="e">
            <v>#REF!</v>
          </cell>
          <cell r="O327" t="e">
            <v>#REF!</v>
          </cell>
          <cell r="P327" t="e">
            <v>#REF!</v>
          </cell>
          <cell r="Q327" t="e">
            <v>#REF!</v>
          </cell>
          <cell r="R327" t="e">
            <v>#REF!</v>
          </cell>
          <cell r="S327" t="e">
            <v>#REF!</v>
          </cell>
          <cell r="T327" t="e">
            <v>#REF!</v>
          </cell>
          <cell r="U327" t="e">
            <v>#REF!</v>
          </cell>
          <cell r="V327" t="e">
            <v>#REF!</v>
          </cell>
          <cell r="W327" t="e">
            <v>#REF!</v>
          </cell>
          <cell r="X327" t="e">
            <v>#REF!</v>
          </cell>
          <cell r="Y327" t="e">
            <v>#REF!</v>
          </cell>
          <cell r="Z327" t="e">
            <v>#REF!</v>
          </cell>
          <cell r="AA327" t="e">
            <v>#REF!</v>
          </cell>
          <cell r="AB327" t="e">
            <v>#REF!</v>
          </cell>
          <cell r="AC327" t="e">
            <v>#REF!</v>
          </cell>
          <cell r="AD327" t="e">
            <v>#REF!</v>
          </cell>
          <cell r="AE327" t="e">
            <v>#REF!</v>
          </cell>
          <cell r="AF327" t="e">
            <v>#REF!</v>
          </cell>
          <cell r="AG327" t="e">
            <v>#REF!</v>
          </cell>
          <cell r="AH327" t="e">
            <v>#REF!</v>
          </cell>
          <cell r="AI327" t="e">
            <v>#REF!</v>
          </cell>
          <cell r="AJ327" t="e">
            <v>#REF!</v>
          </cell>
          <cell r="AK327" t="e">
            <v>#REF!</v>
          </cell>
          <cell r="AL327" t="e">
            <v>#REF!</v>
          </cell>
          <cell r="AM327" t="e">
            <v>#REF!</v>
          </cell>
          <cell r="AN327" t="e">
            <v>#REF!</v>
          </cell>
          <cell r="AO327" t="e">
            <v>#REF!</v>
          </cell>
          <cell r="AP327" t="e">
            <v>#REF!</v>
          </cell>
          <cell r="AQ327" t="e">
            <v>#REF!</v>
          </cell>
          <cell r="AR327" t="e">
            <v>#REF!</v>
          </cell>
          <cell r="AS327" t="e">
            <v>#REF!</v>
          </cell>
          <cell r="AT327" t="e">
            <v>#REF!</v>
          </cell>
          <cell r="AU327" t="e">
            <v>#REF!</v>
          </cell>
          <cell r="AV327" t="e">
            <v>#REF!</v>
          </cell>
          <cell r="AW327" t="e">
            <v>#REF!</v>
          </cell>
          <cell r="AX327" t="e">
            <v>#REF!</v>
          </cell>
          <cell r="AY327" t="e">
            <v>#REF!</v>
          </cell>
          <cell r="AZ327" t="e">
            <v>#REF!</v>
          </cell>
          <cell r="BA327" t="e">
            <v>#REF!</v>
          </cell>
          <cell r="BB327" t="e">
            <v>#REF!</v>
          </cell>
          <cell r="BC327" t="e">
            <v>#REF!</v>
          </cell>
          <cell r="BD327" t="e">
            <v>#REF!</v>
          </cell>
          <cell r="BE327" t="e">
            <v>#REF!</v>
          </cell>
        </row>
        <row r="328">
          <cell r="E328" t="e">
            <v>#REF!</v>
          </cell>
          <cell r="F328" t="e">
            <v>#REF!</v>
          </cell>
          <cell r="G328" t="e">
            <v>#REF!</v>
          </cell>
          <cell r="H328" t="e">
            <v>#REF!</v>
          </cell>
          <cell r="I328" t="e">
            <v>#REF!</v>
          </cell>
          <cell r="J328" t="e">
            <v>#REF!</v>
          </cell>
          <cell r="K328" t="e">
            <v>#REF!</v>
          </cell>
          <cell r="L328" t="e">
            <v>#REF!</v>
          </cell>
          <cell r="M328" t="e">
            <v>#REF!</v>
          </cell>
          <cell r="N328" t="e">
            <v>#REF!</v>
          </cell>
          <cell r="O328" t="e">
            <v>#REF!</v>
          </cell>
          <cell r="P328" t="e">
            <v>#REF!</v>
          </cell>
          <cell r="Q328" t="e">
            <v>#REF!</v>
          </cell>
          <cell r="R328" t="e">
            <v>#REF!</v>
          </cell>
          <cell r="S328" t="e">
            <v>#REF!</v>
          </cell>
          <cell r="T328" t="e">
            <v>#REF!</v>
          </cell>
          <cell r="U328" t="e">
            <v>#REF!</v>
          </cell>
          <cell r="V328" t="e">
            <v>#REF!</v>
          </cell>
          <cell r="W328" t="e">
            <v>#REF!</v>
          </cell>
          <cell r="X328" t="e">
            <v>#REF!</v>
          </cell>
          <cell r="Y328" t="e">
            <v>#REF!</v>
          </cell>
          <cell r="Z328" t="e">
            <v>#REF!</v>
          </cell>
          <cell r="AA328" t="e">
            <v>#REF!</v>
          </cell>
          <cell r="AB328" t="e">
            <v>#REF!</v>
          </cell>
          <cell r="AC328" t="e">
            <v>#REF!</v>
          </cell>
          <cell r="AD328" t="e">
            <v>#REF!</v>
          </cell>
          <cell r="AE328" t="e">
            <v>#REF!</v>
          </cell>
          <cell r="AF328" t="e">
            <v>#REF!</v>
          </cell>
          <cell r="AG328" t="e">
            <v>#REF!</v>
          </cell>
          <cell r="AH328" t="e">
            <v>#REF!</v>
          </cell>
          <cell r="AI328" t="e">
            <v>#REF!</v>
          </cell>
          <cell r="AJ328" t="e">
            <v>#REF!</v>
          </cell>
          <cell r="AK328" t="e">
            <v>#REF!</v>
          </cell>
          <cell r="AL328" t="e">
            <v>#REF!</v>
          </cell>
          <cell r="AM328" t="e">
            <v>#REF!</v>
          </cell>
          <cell r="AN328" t="e">
            <v>#REF!</v>
          </cell>
          <cell r="AO328" t="e">
            <v>#REF!</v>
          </cell>
          <cell r="AP328" t="e">
            <v>#REF!</v>
          </cell>
          <cell r="AQ328" t="e">
            <v>#REF!</v>
          </cell>
          <cell r="AR328" t="e">
            <v>#REF!</v>
          </cell>
          <cell r="AS328" t="e">
            <v>#REF!</v>
          </cell>
          <cell r="AT328" t="e">
            <v>#REF!</v>
          </cell>
          <cell r="AU328" t="e">
            <v>#REF!</v>
          </cell>
          <cell r="AV328" t="e">
            <v>#REF!</v>
          </cell>
          <cell r="AW328" t="e">
            <v>#REF!</v>
          </cell>
          <cell r="AX328" t="e">
            <v>#REF!</v>
          </cell>
          <cell r="AY328" t="e">
            <v>#REF!</v>
          </cell>
          <cell r="AZ328" t="e">
            <v>#REF!</v>
          </cell>
          <cell r="BA328" t="e">
            <v>#REF!</v>
          </cell>
          <cell r="BB328" t="e">
            <v>#REF!</v>
          </cell>
          <cell r="BC328" t="e">
            <v>#REF!</v>
          </cell>
          <cell r="BD328" t="e">
            <v>#REF!</v>
          </cell>
          <cell r="BE328" t="e">
            <v>#REF!</v>
          </cell>
        </row>
        <row r="329">
          <cell r="E329" t="e">
            <v>#REF!</v>
          </cell>
          <cell r="F329" t="e">
            <v>#REF!</v>
          </cell>
          <cell r="G329" t="e">
            <v>#REF!</v>
          </cell>
          <cell r="H329" t="e">
            <v>#REF!</v>
          </cell>
          <cell r="I329" t="e">
            <v>#REF!</v>
          </cell>
          <cell r="J329" t="e">
            <v>#REF!</v>
          </cell>
          <cell r="K329" t="e">
            <v>#REF!</v>
          </cell>
          <cell r="L329" t="e">
            <v>#REF!</v>
          </cell>
          <cell r="M329" t="e">
            <v>#REF!</v>
          </cell>
          <cell r="N329" t="e">
            <v>#REF!</v>
          </cell>
          <cell r="O329" t="e">
            <v>#REF!</v>
          </cell>
          <cell r="P329" t="e">
            <v>#REF!</v>
          </cell>
          <cell r="Q329" t="e">
            <v>#REF!</v>
          </cell>
          <cell r="R329" t="e">
            <v>#REF!</v>
          </cell>
          <cell r="S329" t="e">
            <v>#REF!</v>
          </cell>
          <cell r="T329" t="e">
            <v>#REF!</v>
          </cell>
          <cell r="U329" t="e">
            <v>#REF!</v>
          </cell>
          <cell r="V329" t="e">
            <v>#REF!</v>
          </cell>
          <cell r="W329" t="e">
            <v>#REF!</v>
          </cell>
          <cell r="X329" t="e">
            <v>#REF!</v>
          </cell>
          <cell r="Y329" t="e">
            <v>#REF!</v>
          </cell>
          <cell r="Z329" t="e">
            <v>#REF!</v>
          </cell>
          <cell r="AA329" t="e">
            <v>#REF!</v>
          </cell>
          <cell r="AB329" t="e">
            <v>#REF!</v>
          </cell>
          <cell r="AC329" t="e">
            <v>#REF!</v>
          </cell>
          <cell r="AD329" t="e">
            <v>#REF!</v>
          </cell>
          <cell r="AE329" t="e">
            <v>#REF!</v>
          </cell>
          <cell r="AF329" t="e">
            <v>#REF!</v>
          </cell>
          <cell r="AG329" t="e">
            <v>#REF!</v>
          </cell>
          <cell r="AH329" t="e">
            <v>#REF!</v>
          </cell>
          <cell r="AI329" t="e">
            <v>#REF!</v>
          </cell>
          <cell r="AJ329" t="e">
            <v>#REF!</v>
          </cell>
          <cell r="AK329" t="e">
            <v>#REF!</v>
          </cell>
          <cell r="AL329" t="e">
            <v>#REF!</v>
          </cell>
          <cell r="AM329" t="e">
            <v>#REF!</v>
          </cell>
          <cell r="AN329" t="e">
            <v>#REF!</v>
          </cell>
          <cell r="AO329" t="e">
            <v>#REF!</v>
          </cell>
          <cell r="AP329" t="e">
            <v>#REF!</v>
          </cell>
          <cell r="AQ329" t="e">
            <v>#REF!</v>
          </cell>
          <cell r="AR329" t="e">
            <v>#REF!</v>
          </cell>
          <cell r="AS329" t="e">
            <v>#REF!</v>
          </cell>
          <cell r="AT329" t="e">
            <v>#REF!</v>
          </cell>
          <cell r="AU329" t="e">
            <v>#REF!</v>
          </cell>
          <cell r="AV329" t="e">
            <v>#REF!</v>
          </cell>
          <cell r="AW329" t="e">
            <v>#REF!</v>
          </cell>
          <cell r="AX329" t="e">
            <v>#REF!</v>
          </cell>
          <cell r="AY329" t="e">
            <v>#REF!</v>
          </cell>
          <cell r="AZ329" t="e">
            <v>#REF!</v>
          </cell>
          <cell r="BA329" t="e">
            <v>#REF!</v>
          </cell>
          <cell r="BB329" t="e">
            <v>#REF!</v>
          </cell>
          <cell r="BC329" t="e">
            <v>#REF!</v>
          </cell>
          <cell r="BD329" t="e">
            <v>#REF!</v>
          </cell>
          <cell r="BE329" t="e">
            <v>#REF!</v>
          </cell>
        </row>
        <row r="330">
          <cell r="E330" t="e">
            <v>#REF!</v>
          </cell>
          <cell r="F330" t="e">
            <v>#REF!</v>
          </cell>
          <cell r="G330" t="e">
            <v>#REF!</v>
          </cell>
          <cell r="H330" t="e">
            <v>#REF!</v>
          </cell>
          <cell r="I330" t="e">
            <v>#REF!</v>
          </cell>
          <cell r="J330" t="e">
            <v>#REF!</v>
          </cell>
          <cell r="K330" t="e">
            <v>#REF!</v>
          </cell>
          <cell r="L330" t="e">
            <v>#REF!</v>
          </cell>
          <cell r="M330" t="e">
            <v>#REF!</v>
          </cell>
          <cell r="N330" t="e">
            <v>#REF!</v>
          </cell>
          <cell r="O330" t="e">
            <v>#REF!</v>
          </cell>
          <cell r="P330" t="e">
            <v>#REF!</v>
          </cell>
          <cell r="Q330" t="e">
            <v>#REF!</v>
          </cell>
          <cell r="R330" t="e">
            <v>#REF!</v>
          </cell>
          <cell r="S330" t="e">
            <v>#REF!</v>
          </cell>
          <cell r="T330" t="e">
            <v>#REF!</v>
          </cell>
          <cell r="U330" t="e">
            <v>#REF!</v>
          </cell>
          <cell r="V330" t="e">
            <v>#REF!</v>
          </cell>
          <cell r="W330" t="e">
            <v>#REF!</v>
          </cell>
          <cell r="X330" t="e">
            <v>#REF!</v>
          </cell>
          <cell r="Y330" t="e">
            <v>#REF!</v>
          </cell>
          <cell r="Z330" t="e">
            <v>#REF!</v>
          </cell>
          <cell r="AA330" t="e">
            <v>#REF!</v>
          </cell>
          <cell r="AB330" t="e">
            <v>#REF!</v>
          </cell>
          <cell r="AC330" t="e">
            <v>#REF!</v>
          </cell>
          <cell r="AD330" t="e">
            <v>#REF!</v>
          </cell>
          <cell r="AE330" t="e">
            <v>#REF!</v>
          </cell>
          <cell r="AF330" t="e">
            <v>#REF!</v>
          </cell>
          <cell r="AG330" t="e">
            <v>#REF!</v>
          </cell>
          <cell r="AH330" t="e">
            <v>#REF!</v>
          </cell>
          <cell r="AI330" t="e">
            <v>#REF!</v>
          </cell>
          <cell r="AJ330" t="e">
            <v>#REF!</v>
          </cell>
          <cell r="AK330" t="e">
            <v>#REF!</v>
          </cell>
          <cell r="AL330" t="e">
            <v>#REF!</v>
          </cell>
          <cell r="AM330" t="e">
            <v>#REF!</v>
          </cell>
          <cell r="AN330" t="e">
            <v>#REF!</v>
          </cell>
          <cell r="AO330" t="e">
            <v>#REF!</v>
          </cell>
          <cell r="AP330" t="e">
            <v>#REF!</v>
          </cell>
          <cell r="AQ330" t="e">
            <v>#REF!</v>
          </cell>
          <cell r="AR330" t="e">
            <v>#REF!</v>
          </cell>
          <cell r="AS330" t="e">
            <v>#REF!</v>
          </cell>
          <cell r="AT330" t="e">
            <v>#REF!</v>
          </cell>
          <cell r="AU330" t="e">
            <v>#REF!</v>
          </cell>
          <cell r="AV330" t="e">
            <v>#REF!</v>
          </cell>
          <cell r="AW330" t="e">
            <v>#REF!</v>
          </cell>
          <cell r="AX330" t="e">
            <v>#REF!</v>
          </cell>
          <cell r="AY330" t="e">
            <v>#REF!</v>
          </cell>
          <cell r="AZ330" t="e">
            <v>#REF!</v>
          </cell>
          <cell r="BA330" t="e">
            <v>#REF!</v>
          </cell>
          <cell r="BB330" t="e">
            <v>#REF!</v>
          </cell>
          <cell r="BC330" t="e">
            <v>#REF!</v>
          </cell>
          <cell r="BD330" t="e">
            <v>#REF!</v>
          </cell>
          <cell r="BE330" t="e">
            <v>#REF!</v>
          </cell>
        </row>
        <row r="331">
          <cell r="E331" t="e">
            <v>#REF!</v>
          </cell>
          <cell r="F331" t="e">
            <v>#REF!</v>
          </cell>
          <cell r="G331" t="e">
            <v>#REF!</v>
          </cell>
          <cell r="H331" t="e">
            <v>#REF!</v>
          </cell>
          <cell r="I331" t="e">
            <v>#REF!</v>
          </cell>
          <cell r="J331" t="e">
            <v>#REF!</v>
          </cell>
          <cell r="K331" t="e">
            <v>#REF!</v>
          </cell>
          <cell r="L331" t="e">
            <v>#REF!</v>
          </cell>
          <cell r="M331" t="e">
            <v>#REF!</v>
          </cell>
          <cell r="N331" t="e">
            <v>#REF!</v>
          </cell>
          <cell r="O331" t="e">
            <v>#REF!</v>
          </cell>
          <cell r="P331" t="e">
            <v>#REF!</v>
          </cell>
          <cell r="Q331" t="e">
            <v>#REF!</v>
          </cell>
          <cell r="R331" t="e">
            <v>#REF!</v>
          </cell>
          <cell r="S331" t="e">
            <v>#REF!</v>
          </cell>
          <cell r="T331" t="e">
            <v>#REF!</v>
          </cell>
          <cell r="U331" t="e">
            <v>#REF!</v>
          </cell>
          <cell r="V331" t="e">
            <v>#REF!</v>
          </cell>
          <cell r="W331" t="e">
            <v>#REF!</v>
          </cell>
          <cell r="X331" t="e">
            <v>#REF!</v>
          </cell>
          <cell r="Y331" t="e">
            <v>#REF!</v>
          </cell>
          <cell r="Z331" t="e">
            <v>#REF!</v>
          </cell>
          <cell r="AA331" t="e">
            <v>#REF!</v>
          </cell>
          <cell r="AB331" t="e">
            <v>#REF!</v>
          </cell>
          <cell r="AC331" t="e">
            <v>#REF!</v>
          </cell>
          <cell r="AD331" t="e">
            <v>#REF!</v>
          </cell>
          <cell r="AE331" t="e">
            <v>#REF!</v>
          </cell>
          <cell r="AF331" t="e">
            <v>#REF!</v>
          </cell>
          <cell r="AG331" t="e">
            <v>#REF!</v>
          </cell>
          <cell r="AH331" t="e">
            <v>#REF!</v>
          </cell>
          <cell r="AI331" t="e">
            <v>#REF!</v>
          </cell>
          <cell r="AJ331" t="e">
            <v>#REF!</v>
          </cell>
          <cell r="AK331" t="e">
            <v>#REF!</v>
          </cell>
          <cell r="AL331" t="e">
            <v>#REF!</v>
          </cell>
          <cell r="AM331" t="e">
            <v>#REF!</v>
          </cell>
          <cell r="AN331" t="e">
            <v>#REF!</v>
          </cell>
          <cell r="AO331" t="e">
            <v>#REF!</v>
          </cell>
          <cell r="AP331" t="e">
            <v>#REF!</v>
          </cell>
          <cell r="AQ331" t="e">
            <v>#REF!</v>
          </cell>
          <cell r="AR331" t="e">
            <v>#REF!</v>
          </cell>
          <cell r="AS331" t="e">
            <v>#REF!</v>
          </cell>
          <cell r="AT331" t="e">
            <v>#REF!</v>
          </cell>
          <cell r="AU331" t="e">
            <v>#REF!</v>
          </cell>
          <cell r="AV331" t="e">
            <v>#REF!</v>
          </cell>
          <cell r="AW331" t="e">
            <v>#REF!</v>
          </cell>
          <cell r="AX331" t="e">
            <v>#REF!</v>
          </cell>
          <cell r="AY331" t="e">
            <v>#REF!</v>
          </cell>
          <cell r="AZ331" t="e">
            <v>#REF!</v>
          </cell>
          <cell r="BA331" t="e">
            <v>#REF!</v>
          </cell>
          <cell r="BB331" t="e">
            <v>#REF!</v>
          </cell>
          <cell r="BC331" t="e">
            <v>#REF!</v>
          </cell>
          <cell r="BD331" t="e">
            <v>#REF!</v>
          </cell>
          <cell r="BE331" t="e">
            <v>#REF!</v>
          </cell>
        </row>
        <row r="332">
          <cell r="E332" t="e">
            <v>#REF!</v>
          </cell>
          <cell r="F332" t="e">
            <v>#REF!</v>
          </cell>
          <cell r="G332" t="e">
            <v>#REF!</v>
          </cell>
          <cell r="H332" t="e">
            <v>#REF!</v>
          </cell>
          <cell r="I332" t="e">
            <v>#REF!</v>
          </cell>
          <cell r="J332" t="e">
            <v>#REF!</v>
          </cell>
          <cell r="K332" t="e">
            <v>#REF!</v>
          </cell>
          <cell r="L332" t="e">
            <v>#REF!</v>
          </cell>
          <cell r="M332" t="e">
            <v>#REF!</v>
          </cell>
          <cell r="N332" t="e">
            <v>#REF!</v>
          </cell>
          <cell r="O332" t="e">
            <v>#REF!</v>
          </cell>
          <cell r="P332" t="e">
            <v>#REF!</v>
          </cell>
          <cell r="Q332" t="e">
            <v>#REF!</v>
          </cell>
          <cell r="R332" t="e">
            <v>#REF!</v>
          </cell>
          <cell r="S332" t="e">
            <v>#REF!</v>
          </cell>
          <cell r="T332" t="e">
            <v>#REF!</v>
          </cell>
          <cell r="U332" t="e">
            <v>#REF!</v>
          </cell>
          <cell r="V332" t="e">
            <v>#REF!</v>
          </cell>
          <cell r="W332" t="e">
            <v>#REF!</v>
          </cell>
          <cell r="X332" t="e">
            <v>#REF!</v>
          </cell>
          <cell r="Y332" t="e">
            <v>#REF!</v>
          </cell>
          <cell r="Z332" t="e">
            <v>#REF!</v>
          </cell>
          <cell r="AA332" t="e">
            <v>#REF!</v>
          </cell>
          <cell r="AB332" t="e">
            <v>#REF!</v>
          </cell>
          <cell r="AC332" t="e">
            <v>#REF!</v>
          </cell>
          <cell r="AD332" t="e">
            <v>#REF!</v>
          </cell>
          <cell r="AE332" t="e">
            <v>#REF!</v>
          </cell>
          <cell r="AF332" t="e">
            <v>#REF!</v>
          </cell>
          <cell r="AG332" t="e">
            <v>#REF!</v>
          </cell>
          <cell r="AH332" t="e">
            <v>#REF!</v>
          </cell>
          <cell r="AI332" t="e">
            <v>#REF!</v>
          </cell>
          <cell r="AJ332" t="e">
            <v>#REF!</v>
          </cell>
          <cell r="AK332" t="e">
            <v>#REF!</v>
          </cell>
          <cell r="AL332" t="e">
            <v>#REF!</v>
          </cell>
          <cell r="AM332" t="e">
            <v>#REF!</v>
          </cell>
          <cell r="AN332" t="e">
            <v>#REF!</v>
          </cell>
          <cell r="AO332" t="e">
            <v>#REF!</v>
          </cell>
          <cell r="AP332" t="e">
            <v>#REF!</v>
          </cell>
          <cell r="AQ332" t="e">
            <v>#REF!</v>
          </cell>
          <cell r="AR332" t="e">
            <v>#REF!</v>
          </cell>
          <cell r="AS332" t="e">
            <v>#REF!</v>
          </cell>
          <cell r="AT332" t="e">
            <v>#REF!</v>
          </cell>
          <cell r="AU332" t="e">
            <v>#REF!</v>
          </cell>
          <cell r="AV332" t="e">
            <v>#REF!</v>
          </cell>
          <cell r="AW332" t="e">
            <v>#REF!</v>
          </cell>
          <cell r="AX332" t="e">
            <v>#REF!</v>
          </cell>
          <cell r="AY332" t="e">
            <v>#REF!</v>
          </cell>
          <cell r="AZ332" t="e">
            <v>#REF!</v>
          </cell>
          <cell r="BA332" t="e">
            <v>#REF!</v>
          </cell>
          <cell r="BB332" t="e">
            <v>#REF!</v>
          </cell>
          <cell r="BC332" t="e">
            <v>#REF!</v>
          </cell>
          <cell r="BD332" t="e">
            <v>#REF!</v>
          </cell>
          <cell r="BE332" t="e">
            <v>#REF!</v>
          </cell>
        </row>
        <row r="333">
          <cell r="E333" t="e">
            <v>#REF!</v>
          </cell>
          <cell r="F333" t="e">
            <v>#REF!</v>
          </cell>
          <cell r="G333" t="e">
            <v>#REF!</v>
          </cell>
          <cell r="H333" t="e">
            <v>#REF!</v>
          </cell>
          <cell r="I333" t="e">
            <v>#REF!</v>
          </cell>
          <cell r="J333" t="e">
            <v>#REF!</v>
          </cell>
          <cell r="K333" t="e">
            <v>#REF!</v>
          </cell>
          <cell r="L333" t="e">
            <v>#REF!</v>
          </cell>
          <cell r="M333" t="e">
            <v>#REF!</v>
          </cell>
          <cell r="N333" t="e">
            <v>#REF!</v>
          </cell>
          <cell r="O333" t="e">
            <v>#REF!</v>
          </cell>
          <cell r="P333" t="e">
            <v>#REF!</v>
          </cell>
          <cell r="Q333" t="e">
            <v>#REF!</v>
          </cell>
          <cell r="R333" t="e">
            <v>#REF!</v>
          </cell>
          <cell r="S333" t="e">
            <v>#REF!</v>
          </cell>
          <cell r="T333" t="e">
            <v>#REF!</v>
          </cell>
          <cell r="U333" t="e">
            <v>#REF!</v>
          </cell>
          <cell r="V333" t="e">
            <v>#REF!</v>
          </cell>
          <cell r="W333" t="e">
            <v>#REF!</v>
          </cell>
          <cell r="X333" t="e">
            <v>#REF!</v>
          </cell>
          <cell r="Y333" t="e">
            <v>#REF!</v>
          </cell>
          <cell r="Z333" t="e">
            <v>#REF!</v>
          </cell>
          <cell r="AA333" t="e">
            <v>#REF!</v>
          </cell>
          <cell r="AB333" t="e">
            <v>#REF!</v>
          </cell>
          <cell r="AC333" t="e">
            <v>#REF!</v>
          </cell>
          <cell r="AD333" t="e">
            <v>#REF!</v>
          </cell>
          <cell r="AE333" t="e">
            <v>#REF!</v>
          </cell>
          <cell r="AF333" t="e">
            <v>#REF!</v>
          </cell>
          <cell r="AG333" t="e">
            <v>#REF!</v>
          </cell>
          <cell r="AH333" t="e">
            <v>#REF!</v>
          </cell>
          <cell r="AI333" t="e">
            <v>#REF!</v>
          </cell>
          <cell r="AJ333" t="e">
            <v>#REF!</v>
          </cell>
          <cell r="AK333" t="e">
            <v>#REF!</v>
          </cell>
          <cell r="AL333" t="e">
            <v>#REF!</v>
          </cell>
          <cell r="AM333" t="e">
            <v>#REF!</v>
          </cell>
          <cell r="AN333" t="e">
            <v>#REF!</v>
          </cell>
          <cell r="AO333" t="e">
            <v>#REF!</v>
          </cell>
          <cell r="AP333" t="e">
            <v>#REF!</v>
          </cell>
          <cell r="AQ333" t="e">
            <v>#REF!</v>
          </cell>
          <cell r="AR333" t="e">
            <v>#REF!</v>
          </cell>
          <cell r="AS333" t="e">
            <v>#REF!</v>
          </cell>
          <cell r="AT333" t="e">
            <v>#REF!</v>
          </cell>
          <cell r="AU333" t="e">
            <v>#REF!</v>
          </cell>
          <cell r="AV333" t="e">
            <v>#REF!</v>
          </cell>
          <cell r="AW333" t="e">
            <v>#REF!</v>
          </cell>
          <cell r="AX333" t="e">
            <v>#REF!</v>
          </cell>
          <cell r="AY333" t="e">
            <v>#REF!</v>
          </cell>
          <cell r="AZ333" t="e">
            <v>#REF!</v>
          </cell>
          <cell r="BA333" t="e">
            <v>#REF!</v>
          </cell>
          <cell r="BB333" t="e">
            <v>#REF!</v>
          </cell>
          <cell r="BC333" t="e">
            <v>#REF!</v>
          </cell>
          <cell r="BD333" t="e">
            <v>#REF!</v>
          </cell>
          <cell r="BE333" t="e">
            <v>#REF!</v>
          </cell>
        </row>
        <row r="334">
          <cell r="E334" t="e">
            <v>#REF!</v>
          </cell>
          <cell r="F334" t="e">
            <v>#REF!</v>
          </cell>
          <cell r="G334" t="e">
            <v>#REF!</v>
          </cell>
          <cell r="H334" t="e">
            <v>#REF!</v>
          </cell>
          <cell r="I334" t="e">
            <v>#REF!</v>
          </cell>
          <cell r="J334" t="e">
            <v>#REF!</v>
          </cell>
          <cell r="K334" t="e">
            <v>#REF!</v>
          </cell>
          <cell r="L334" t="e">
            <v>#REF!</v>
          </cell>
          <cell r="M334" t="e">
            <v>#REF!</v>
          </cell>
          <cell r="N334" t="e">
            <v>#REF!</v>
          </cell>
          <cell r="O334" t="e">
            <v>#REF!</v>
          </cell>
          <cell r="P334" t="e">
            <v>#REF!</v>
          </cell>
          <cell r="Q334" t="e">
            <v>#REF!</v>
          </cell>
          <cell r="R334" t="e">
            <v>#REF!</v>
          </cell>
          <cell r="S334" t="e">
            <v>#REF!</v>
          </cell>
          <cell r="T334" t="e">
            <v>#REF!</v>
          </cell>
          <cell r="U334" t="e">
            <v>#REF!</v>
          </cell>
          <cell r="V334" t="e">
            <v>#REF!</v>
          </cell>
          <cell r="W334" t="e">
            <v>#REF!</v>
          </cell>
          <cell r="X334" t="e">
            <v>#REF!</v>
          </cell>
          <cell r="Y334" t="e">
            <v>#REF!</v>
          </cell>
          <cell r="Z334" t="e">
            <v>#REF!</v>
          </cell>
          <cell r="AA334" t="e">
            <v>#REF!</v>
          </cell>
          <cell r="AB334" t="e">
            <v>#REF!</v>
          </cell>
          <cell r="AC334" t="e">
            <v>#REF!</v>
          </cell>
          <cell r="AD334" t="e">
            <v>#REF!</v>
          </cell>
          <cell r="AE334" t="e">
            <v>#REF!</v>
          </cell>
          <cell r="AF334" t="e">
            <v>#REF!</v>
          </cell>
          <cell r="AG334" t="e">
            <v>#REF!</v>
          </cell>
          <cell r="AH334" t="e">
            <v>#REF!</v>
          </cell>
          <cell r="AI334" t="e">
            <v>#REF!</v>
          </cell>
          <cell r="AJ334" t="e">
            <v>#REF!</v>
          </cell>
          <cell r="AK334" t="e">
            <v>#REF!</v>
          </cell>
          <cell r="AL334" t="e">
            <v>#REF!</v>
          </cell>
          <cell r="AM334" t="e">
            <v>#REF!</v>
          </cell>
          <cell r="AN334" t="e">
            <v>#REF!</v>
          </cell>
          <cell r="AO334" t="e">
            <v>#REF!</v>
          </cell>
          <cell r="AP334" t="e">
            <v>#REF!</v>
          </cell>
          <cell r="AQ334" t="e">
            <v>#REF!</v>
          </cell>
          <cell r="AR334" t="e">
            <v>#REF!</v>
          </cell>
          <cell r="AS334" t="e">
            <v>#REF!</v>
          </cell>
          <cell r="AT334" t="e">
            <v>#REF!</v>
          </cell>
          <cell r="AU334" t="e">
            <v>#REF!</v>
          </cell>
          <cell r="AV334" t="e">
            <v>#REF!</v>
          </cell>
          <cell r="AW334" t="e">
            <v>#REF!</v>
          </cell>
          <cell r="AX334" t="e">
            <v>#REF!</v>
          </cell>
          <cell r="AY334" t="e">
            <v>#REF!</v>
          </cell>
          <cell r="AZ334" t="e">
            <v>#REF!</v>
          </cell>
          <cell r="BA334" t="e">
            <v>#REF!</v>
          </cell>
          <cell r="BB334" t="e">
            <v>#REF!</v>
          </cell>
          <cell r="BC334" t="e">
            <v>#REF!</v>
          </cell>
          <cell r="BD334" t="e">
            <v>#REF!</v>
          </cell>
          <cell r="BE334" t="e">
            <v>#REF!</v>
          </cell>
        </row>
        <row r="335">
          <cell r="E335" t="e">
            <v>#REF!</v>
          </cell>
          <cell r="F335" t="e">
            <v>#REF!</v>
          </cell>
          <cell r="G335" t="e">
            <v>#REF!</v>
          </cell>
          <cell r="H335" t="e">
            <v>#REF!</v>
          </cell>
          <cell r="I335" t="e">
            <v>#REF!</v>
          </cell>
          <cell r="J335" t="e">
            <v>#REF!</v>
          </cell>
          <cell r="K335" t="e">
            <v>#REF!</v>
          </cell>
          <cell r="L335" t="e">
            <v>#REF!</v>
          </cell>
          <cell r="M335" t="e">
            <v>#REF!</v>
          </cell>
          <cell r="N335" t="e">
            <v>#REF!</v>
          </cell>
          <cell r="O335" t="e">
            <v>#REF!</v>
          </cell>
          <cell r="P335" t="e">
            <v>#REF!</v>
          </cell>
          <cell r="Q335" t="e">
            <v>#REF!</v>
          </cell>
          <cell r="R335" t="e">
            <v>#REF!</v>
          </cell>
          <cell r="S335" t="e">
            <v>#REF!</v>
          </cell>
          <cell r="T335" t="e">
            <v>#REF!</v>
          </cell>
          <cell r="U335" t="e">
            <v>#REF!</v>
          </cell>
          <cell r="V335" t="e">
            <v>#REF!</v>
          </cell>
          <cell r="W335" t="e">
            <v>#REF!</v>
          </cell>
          <cell r="X335" t="e">
            <v>#REF!</v>
          </cell>
          <cell r="Y335" t="e">
            <v>#REF!</v>
          </cell>
          <cell r="Z335" t="e">
            <v>#REF!</v>
          </cell>
          <cell r="AA335" t="e">
            <v>#REF!</v>
          </cell>
          <cell r="AB335" t="e">
            <v>#REF!</v>
          </cell>
          <cell r="AC335" t="e">
            <v>#REF!</v>
          </cell>
          <cell r="AD335" t="e">
            <v>#REF!</v>
          </cell>
          <cell r="AE335" t="e">
            <v>#REF!</v>
          </cell>
          <cell r="AF335" t="e">
            <v>#REF!</v>
          </cell>
          <cell r="AG335" t="e">
            <v>#REF!</v>
          </cell>
          <cell r="AH335" t="e">
            <v>#REF!</v>
          </cell>
          <cell r="AI335" t="e">
            <v>#REF!</v>
          </cell>
          <cell r="AJ335" t="e">
            <v>#REF!</v>
          </cell>
          <cell r="AK335" t="e">
            <v>#REF!</v>
          </cell>
          <cell r="AL335" t="e">
            <v>#REF!</v>
          </cell>
          <cell r="AM335" t="e">
            <v>#REF!</v>
          </cell>
          <cell r="AN335" t="e">
            <v>#REF!</v>
          </cell>
          <cell r="AO335" t="e">
            <v>#REF!</v>
          </cell>
          <cell r="AP335" t="e">
            <v>#REF!</v>
          </cell>
          <cell r="AQ335" t="e">
            <v>#REF!</v>
          </cell>
          <cell r="AR335" t="e">
            <v>#REF!</v>
          </cell>
          <cell r="AS335" t="e">
            <v>#REF!</v>
          </cell>
          <cell r="AT335" t="e">
            <v>#REF!</v>
          </cell>
          <cell r="AU335" t="e">
            <v>#REF!</v>
          </cell>
          <cell r="AV335" t="e">
            <v>#REF!</v>
          </cell>
          <cell r="AW335" t="e">
            <v>#REF!</v>
          </cell>
          <cell r="AX335" t="e">
            <v>#REF!</v>
          </cell>
          <cell r="AY335" t="e">
            <v>#REF!</v>
          </cell>
          <cell r="AZ335" t="e">
            <v>#REF!</v>
          </cell>
          <cell r="BA335" t="e">
            <v>#REF!</v>
          </cell>
          <cell r="BB335" t="e">
            <v>#REF!</v>
          </cell>
          <cell r="BC335" t="e">
            <v>#REF!</v>
          </cell>
          <cell r="BD335" t="e">
            <v>#REF!</v>
          </cell>
          <cell r="BE335" t="e">
            <v>#REF!</v>
          </cell>
        </row>
        <row r="336">
          <cell r="E336" t="e">
            <v>#REF!</v>
          </cell>
          <cell r="F336" t="e">
            <v>#REF!</v>
          </cell>
          <cell r="G336" t="e">
            <v>#REF!</v>
          </cell>
          <cell r="H336" t="e">
            <v>#REF!</v>
          </cell>
          <cell r="I336" t="e">
            <v>#REF!</v>
          </cell>
          <cell r="J336" t="e">
            <v>#REF!</v>
          </cell>
          <cell r="K336" t="e">
            <v>#REF!</v>
          </cell>
          <cell r="L336" t="e">
            <v>#REF!</v>
          </cell>
          <cell r="M336" t="e">
            <v>#REF!</v>
          </cell>
          <cell r="N336" t="e">
            <v>#REF!</v>
          </cell>
          <cell r="O336" t="e">
            <v>#REF!</v>
          </cell>
          <cell r="P336" t="e">
            <v>#REF!</v>
          </cell>
          <cell r="Q336" t="e">
            <v>#REF!</v>
          </cell>
          <cell r="R336" t="e">
            <v>#REF!</v>
          </cell>
          <cell r="S336" t="e">
            <v>#REF!</v>
          </cell>
          <cell r="T336" t="e">
            <v>#REF!</v>
          </cell>
          <cell r="U336" t="e">
            <v>#REF!</v>
          </cell>
          <cell r="V336" t="e">
            <v>#REF!</v>
          </cell>
          <cell r="W336" t="e">
            <v>#REF!</v>
          </cell>
          <cell r="X336" t="e">
            <v>#REF!</v>
          </cell>
          <cell r="Y336" t="e">
            <v>#REF!</v>
          </cell>
          <cell r="Z336" t="e">
            <v>#REF!</v>
          </cell>
          <cell r="AA336" t="e">
            <v>#REF!</v>
          </cell>
          <cell r="AB336" t="e">
            <v>#REF!</v>
          </cell>
          <cell r="AC336" t="e">
            <v>#REF!</v>
          </cell>
          <cell r="AD336" t="e">
            <v>#REF!</v>
          </cell>
          <cell r="AE336" t="e">
            <v>#REF!</v>
          </cell>
          <cell r="AF336" t="e">
            <v>#REF!</v>
          </cell>
          <cell r="AG336" t="e">
            <v>#REF!</v>
          </cell>
          <cell r="AH336" t="e">
            <v>#REF!</v>
          </cell>
          <cell r="AI336" t="e">
            <v>#REF!</v>
          </cell>
          <cell r="AJ336" t="e">
            <v>#REF!</v>
          </cell>
          <cell r="AK336" t="e">
            <v>#REF!</v>
          </cell>
          <cell r="AL336" t="e">
            <v>#REF!</v>
          </cell>
          <cell r="AM336" t="e">
            <v>#REF!</v>
          </cell>
          <cell r="AN336" t="e">
            <v>#REF!</v>
          </cell>
          <cell r="AO336" t="e">
            <v>#REF!</v>
          </cell>
          <cell r="AP336" t="e">
            <v>#REF!</v>
          </cell>
          <cell r="AQ336" t="e">
            <v>#REF!</v>
          </cell>
          <cell r="AR336" t="e">
            <v>#REF!</v>
          </cell>
          <cell r="AS336" t="e">
            <v>#REF!</v>
          </cell>
          <cell r="AT336" t="e">
            <v>#REF!</v>
          </cell>
          <cell r="AU336" t="e">
            <v>#REF!</v>
          </cell>
          <cell r="AV336" t="e">
            <v>#REF!</v>
          </cell>
          <cell r="AW336" t="e">
            <v>#REF!</v>
          </cell>
          <cell r="AX336" t="e">
            <v>#REF!</v>
          </cell>
          <cell r="AY336" t="e">
            <v>#REF!</v>
          </cell>
          <cell r="AZ336" t="e">
            <v>#REF!</v>
          </cell>
          <cell r="BA336" t="e">
            <v>#REF!</v>
          </cell>
          <cell r="BB336" t="e">
            <v>#REF!</v>
          </cell>
          <cell r="BC336" t="e">
            <v>#REF!</v>
          </cell>
          <cell r="BD336" t="e">
            <v>#REF!</v>
          </cell>
          <cell r="BE336" t="e">
            <v>#REF!</v>
          </cell>
        </row>
        <row r="337">
          <cell r="E337" t="e">
            <v>#REF!</v>
          </cell>
          <cell r="F337" t="e">
            <v>#REF!</v>
          </cell>
          <cell r="G337" t="e">
            <v>#REF!</v>
          </cell>
          <cell r="H337" t="e">
            <v>#REF!</v>
          </cell>
          <cell r="I337" t="e">
            <v>#REF!</v>
          </cell>
          <cell r="J337" t="e">
            <v>#REF!</v>
          </cell>
          <cell r="K337" t="e">
            <v>#REF!</v>
          </cell>
          <cell r="L337" t="e">
            <v>#REF!</v>
          </cell>
          <cell r="M337" t="e">
            <v>#REF!</v>
          </cell>
          <cell r="N337" t="e">
            <v>#REF!</v>
          </cell>
          <cell r="O337" t="e">
            <v>#REF!</v>
          </cell>
          <cell r="P337" t="e">
            <v>#REF!</v>
          </cell>
          <cell r="Q337" t="e">
            <v>#REF!</v>
          </cell>
          <cell r="R337" t="e">
            <v>#REF!</v>
          </cell>
          <cell r="S337" t="e">
            <v>#REF!</v>
          </cell>
          <cell r="T337" t="e">
            <v>#REF!</v>
          </cell>
          <cell r="U337" t="e">
            <v>#REF!</v>
          </cell>
          <cell r="V337" t="e">
            <v>#REF!</v>
          </cell>
          <cell r="W337" t="e">
            <v>#REF!</v>
          </cell>
          <cell r="X337" t="e">
            <v>#REF!</v>
          </cell>
          <cell r="Y337" t="e">
            <v>#REF!</v>
          </cell>
          <cell r="Z337" t="e">
            <v>#REF!</v>
          </cell>
          <cell r="AA337" t="e">
            <v>#REF!</v>
          </cell>
          <cell r="AB337" t="e">
            <v>#REF!</v>
          </cell>
          <cell r="AC337" t="e">
            <v>#REF!</v>
          </cell>
          <cell r="AD337" t="e">
            <v>#REF!</v>
          </cell>
          <cell r="AE337" t="e">
            <v>#REF!</v>
          </cell>
          <cell r="AF337" t="e">
            <v>#REF!</v>
          </cell>
          <cell r="AG337" t="e">
            <v>#REF!</v>
          </cell>
          <cell r="AH337" t="e">
            <v>#REF!</v>
          </cell>
          <cell r="AI337" t="e">
            <v>#REF!</v>
          </cell>
          <cell r="AJ337" t="e">
            <v>#REF!</v>
          </cell>
          <cell r="AK337" t="e">
            <v>#REF!</v>
          </cell>
          <cell r="AL337" t="e">
            <v>#REF!</v>
          </cell>
          <cell r="AM337" t="e">
            <v>#REF!</v>
          </cell>
          <cell r="AN337" t="e">
            <v>#REF!</v>
          </cell>
          <cell r="AO337" t="e">
            <v>#REF!</v>
          </cell>
          <cell r="AP337" t="e">
            <v>#REF!</v>
          </cell>
          <cell r="AQ337" t="e">
            <v>#REF!</v>
          </cell>
          <cell r="AR337" t="e">
            <v>#REF!</v>
          </cell>
          <cell r="AS337" t="e">
            <v>#REF!</v>
          </cell>
          <cell r="AT337" t="e">
            <v>#REF!</v>
          </cell>
          <cell r="AU337" t="e">
            <v>#REF!</v>
          </cell>
          <cell r="AV337" t="e">
            <v>#REF!</v>
          </cell>
          <cell r="AW337" t="e">
            <v>#REF!</v>
          </cell>
          <cell r="AX337" t="e">
            <v>#REF!</v>
          </cell>
          <cell r="AY337" t="e">
            <v>#REF!</v>
          </cell>
          <cell r="AZ337" t="e">
            <v>#REF!</v>
          </cell>
          <cell r="BA337" t="e">
            <v>#REF!</v>
          </cell>
          <cell r="BB337" t="e">
            <v>#REF!</v>
          </cell>
          <cell r="BC337" t="e">
            <v>#REF!</v>
          </cell>
          <cell r="BD337" t="e">
            <v>#REF!</v>
          </cell>
          <cell r="BE337" t="e">
            <v>#REF!</v>
          </cell>
        </row>
        <row r="338">
          <cell r="E338" t="e">
            <v>#REF!</v>
          </cell>
          <cell r="F338" t="e">
            <v>#REF!</v>
          </cell>
          <cell r="G338" t="e">
            <v>#REF!</v>
          </cell>
          <cell r="H338" t="e">
            <v>#REF!</v>
          </cell>
          <cell r="I338" t="e">
            <v>#REF!</v>
          </cell>
          <cell r="J338" t="e">
            <v>#REF!</v>
          </cell>
          <cell r="K338" t="e">
            <v>#REF!</v>
          </cell>
          <cell r="L338" t="e">
            <v>#REF!</v>
          </cell>
          <cell r="M338" t="e">
            <v>#REF!</v>
          </cell>
          <cell r="N338" t="e">
            <v>#REF!</v>
          </cell>
          <cell r="O338" t="e">
            <v>#REF!</v>
          </cell>
          <cell r="P338" t="e">
            <v>#REF!</v>
          </cell>
          <cell r="Q338" t="e">
            <v>#REF!</v>
          </cell>
          <cell r="R338" t="e">
            <v>#REF!</v>
          </cell>
          <cell r="S338" t="e">
            <v>#REF!</v>
          </cell>
          <cell r="T338" t="e">
            <v>#REF!</v>
          </cell>
          <cell r="U338" t="e">
            <v>#REF!</v>
          </cell>
          <cell r="V338" t="e">
            <v>#REF!</v>
          </cell>
          <cell r="W338" t="e">
            <v>#REF!</v>
          </cell>
          <cell r="X338" t="e">
            <v>#REF!</v>
          </cell>
          <cell r="Y338" t="e">
            <v>#REF!</v>
          </cell>
          <cell r="Z338" t="e">
            <v>#REF!</v>
          </cell>
          <cell r="AA338" t="e">
            <v>#REF!</v>
          </cell>
          <cell r="AB338" t="e">
            <v>#REF!</v>
          </cell>
          <cell r="AC338" t="e">
            <v>#REF!</v>
          </cell>
          <cell r="AD338" t="e">
            <v>#REF!</v>
          </cell>
          <cell r="AE338" t="e">
            <v>#REF!</v>
          </cell>
          <cell r="AF338" t="e">
            <v>#REF!</v>
          </cell>
          <cell r="AG338" t="e">
            <v>#REF!</v>
          </cell>
          <cell r="AH338" t="e">
            <v>#REF!</v>
          </cell>
          <cell r="AI338" t="e">
            <v>#REF!</v>
          </cell>
          <cell r="AJ338" t="e">
            <v>#REF!</v>
          </cell>
          <cell r="AK338" t="e">
            <v>#REF!</v>
          </cell>
          <cell r="AL338" t="e">
            <v>#REF!</v>
          </cell>
          <cell r="AM338" t="e">
            <v>#REF!</v>
          </cell>
          <cell r="AN338" t="e">
            <v>#REF!</v>
          </cell>
          <cell r="AO338" t="e">
            <v>#REF!</v>
          </cell>
          <cell r="AP338" t="e">
            <v>#REF!</v>
          </cell>
          <cell r="AQ338" t="e">
            <v>#REF!</v>
          </cell>
          <cell r="AR338" t="e">
            <v>#REF!</v>
          </cell>
          <cell r="AS338" t="e">
            <v>#REF!</v>
          </cell>
          <cell r="AT338" t="e">
            <v>#REF!</v>
          </cell>
          <cell r="AU338" t="e">
            <v>#REF!</v>
          </cell>
          <cell r="AV338" t="e">
            <v>#REF!</v>
          </cell>
          <cell r="AW338" t="e">
            <v>#REF!</v>
          </cell>
          <cell r="AX338" t="e">
            <v>#REF!</v>
          </cell>
          <cell r="AY338" t="e">
            <v>#REF!</v>
          </cell>
          <cell r="AZ338" t="e">
            <v>#REF!</v>
          </cell>
          <cell r="BA338" t="e">
            <v>#REF!</v>
          </cell>
          <cell r="BB338" t="e">
            <v>#REF!</v>
          </cell>
          <cell r="BC338" t="e">
            <v>#REF!</v>
          </cell>
          <cell r="BD338" t="e">
            <v>#REF!</v>
          </cell>
          <cell r="BE338" t="e">
            <v>#REF!</v>
          </cell>
        </row>
        <row r="339">
          <cell r="E339" t="e">
            <v>#REF!</v>
          </cell>
          <cell r="F339" t="e">
            <v>#REF!</v>
          </cell>
          <cell r="G339" t="e">
            <v>#REF!</v>
          </cell>
          <cell r="H339" t="e">
            <v>#REF!</v>
          </cell>
          <cell r="I339" t="e">
            <v>#REF!</v>
          </cell>
          <cell r="J339" t="e">
            <v>#REF!</v>
          </cell>
          <cell r="K339" t="e">
            <v>#REF!</v>
          </cell>
          <cell r="L339" t="e">
            <v>#REF!</v>
          </cell>
          <cell r="M339" t="e">
            <v>#REF!</v>
          </cell>
          <cell r="N339" t="e">
            <v>#REF!</v>
          </cell>
          <cell r="O339" t="e">
            <v>#REF!</v>
          </cell>
          <cell r="P339" t="e">
            <v>#REF!</v>
          </cell>
          <cell r="Q339" t="e">
            <v>#REF!</v>
          </cell>
          <cell r="R339" t="e">
            <v>#REF!</v>
          </cell>
          <cell r="S339" t="e">
            <v>#REF!</v>
          </cell>
          <cell r="T339" t="e">
            <v>#REF!</v>
          </cell>
          <cell r="U339" t="e">
            <v>#REF!</v>
          </cell>
          <cell r="V339" t="e">
            <v>#REF!</v>
          </cell>
          <cell r="W339" t="e">
            <v>#REF!</v>
          </cell>
          <cell r="X339" t="e">
            <v>#REF!</v>
          </cell>
          <cell r="Y339" t="e">
            <v>#REF!</v>
          </cell>
          <cell r="Z339" t="e">
            <v>#REF!</v>
          </cell>
          <cell r="AA339" t="e">
            <v>#REF!</v>
          </cell>
          <cell r="AB339" t="e">
            <v>#REF!</v>
          </cell>
          <cell r="AC339" t="e">
            <v>#REF!</v>
          </cell>
          <cell r="AD339" t="e">
            <v>#REF!</v>
          </cell>
          <cell r="AE339" t="e">
            <v>#REF!</v>
          </cell>
          <cell r="AF339" t="e">
            <v>#REF!</v>
          </cell>
          <cell r="AG339" t="e">
            <v>#REF!</v>
          </cell>
          <cell r="AH339" t="e">
            <v>#REF!</v>
          </cell>
          <cell r="AI339" t="e">
            <v>#REF!</v>
          </cell>
          <cell r="AJ339" t="e">
            <v>#REF!</v>
          </cell>
          <cell r="AK339" t="e">
            <v>#REF!</v>
          </cell>
          <cell r="AL339" t="e">
            <v>#REF!</v>
          </cell>
          <cell r="AM339" t="e">
            <v>#REF!</v>
          </cell>
          <cell r="AN339" t="e">
            <v>#REF!</v>
          </cell>
          <cell r="AO339" t="e">
            <v>#REF!</v>
          </cell>
          <cell r="AP339" t="e">
            <v>#REF!</v>
          </cell>
          <cell r="AQ339" t="e">
            <v>#REF!</v>
          </cell>
          <cell r="AR339" t="e">
            <v>#REF!</v>
          </cell>
          <cell r="AS339" t="e">
            <v>#REF!</v>
          </cell>
          <cell r="AT339" t="e">
            <v>#REF!</v>
          </cell>
          <cell r="AU339" t="e">
            <v>#REF!</v>
          </cell>
          <cell r="AV339" t="e">
            <v>#REF!</v>
          </cell>
          <cell r="AW339" t="e">
            <v>#REF!</v>
          </cell>
          <cell r="AX339" t="e">
            <v>#REF!</v>
          </cell>
          <cell r="AY339" t="e">
            <v>#REF!</v>
          </cell>
          <cell r="AZ339" t="e">
            <v>#REF!</v>
          </cell>
          <cell r="BA339" t="e">
            <v>#REF!</v>
          </cell>
          <cell r="BB339" t="e">
            <v>#REF!</v>
          </cell>
          <cell r="BC339" t="e">
            <v>#REF!</v>
          </cell>
          <cell r="BD339" t="e">
            <v>#REF!</v>
          </cell>
          <cell r="BE339" t="e">
            <v>#REF!</v>
          </cell>
        </row>
        <row r="340">
          <cell r="E340" t="e">
            <v>#REF!</v>
          </cell>
          <cell r="F340" t="e">
            <v>#REF!</v>
          </cell>
          <cell r="G340" t="e">
            <v>#REF!</v>
          </cell>
          <cell r="H340" t="e">
            <v>#REF!</v>
          </cell>
          <cell r="I340" t="e">
            <v>#REF!</v>
          </cell>
          <cell r="J340" t="e">
            <v>#REF!</v>
          </cell>
          <cell r="K340" t="e">
            <v>#REF!</v>
          </cell>
          <cell r="L340" t="e">
            <v>#REF!</v>
          </cell>
          <cell r="M340" t="e">
            <v>#REF!</v>
          </cell>
          <cell r="N340" t="e">
            <v>#REF!</v>
          </cell>
          <cell r="O340" t="e">
            <v>#REF!</v>
          </cell>
          <cell r="P340" t="e">
            <v>#REF!</v>
          </cell>
          <cell r="Q340" t="e">
            <v>#REF!</v>
          </cell>
          <cell r="R340" t="e">
            <v>#REF!</v>
          </cell>
          <cell r="S340" t="e">
            <v>#REF!</v>
          </cell>
          <cell r="T340" t="e">
            <v>#REF!</v>
          </cell>
          <cell r="U340" t="e">
            <v>#REF!</v>
          </cell>
          <cell r="V340" t="e">
            <v>#REF!</v>
          </cell>
          <cell r="W340" t="e">
            <v>#REF!</v>
          </cell>
          <cell r="X340" t="e">
            <v>#REF!</v>
          </cell>
          <cell r="Y340" t="e">
            <v>#REF!</v>
          </cell>
          <cell r="Z340" t="e">
            <v>#REF!</v>
          </cell>
          <cell r="AA340" t="e">
            <v>#REF!</v>
          </cell>
          <cell r="AB340" t="e">
            <v>#REF!</v>
          </cell>
          <cell r="AC340" t="e">
            <v>#REF!</v>
          </cell>
          <cell r="AD340" t="e">
            <v>#REF!</v>
          </cell>
          <cell r="AE340" t="e">
            <v>#REF!</v>
          </cell>
          <cell r="AF340" t="e">
            <v>#REF!</v>
          </cell>
          <cell r="AG340" t="e">
            <v>#REF!</v>
          </cell>
          <cell r="AH340" t="e">
            <v>#REF!</v>
          </cell>
          <cell r="AI340" t="e">
            <v>#REF!</v>
          </cell>
          <cell r="AJ340" t="e">
            <v>#REF!</v>
          </cell>
          <cell r="AK340" t="e">
            <v>#REF!</v>
          </cell>
          <cell r="AL340" t="e">
            <v>#REF!</v>
          </cell>
          <cell r="AM340" t="e">
            <v>#REF!</v>
          </cell>
          <cell r="AN340" t="e">
            <v>#REF!</v>
          </cell>
          <cell r="AO340" t="e">
            <v>#REF!</v>
          </cell>
          <cell r="AP340" t="e">
            <v>#REF!</v>
          </cell>
          <cell r="AQ340" t="e">
            <v>#REF!</v>
          </cell>
          <cell r="AR340" t="e">
            <v>#REF!</v>
          </cell>
          <cell r="AS340" t="e">
            <v>#REF!</v>
          </cell>
          <cell r="AT340" t="e">
            <v>#REF!</v>
          </cell>
          <cell r="AU340" t="e">
            <v>#REF!</v>
          </cell>
          <cell r="AV340" t="e">
            <v>#REF!</v>
          </cell>
          <cell r="AW340" t="e">
            <v>#REF!</v>
          </cell>
          <cell r="AX340" t="e">
            <v>#REF!</v>
          </cell>
          <cell r="AY340" t="e">
            <v>#REF!</v>
          </cell>
          <cell r="AZ340" t="e">
            <v>#REF!</v>
          </cell>
          <cell r="BA340" t="e">
            <v>#REF!</v>
          </cell>
          <cell r="BB340" t="e">
            <v>#REF!</v>
          </cell>
          <cell r="BC340" t="e">
            <v>#REF!</v>
          </cell>
          <cell r="BD340" t="e">
            <v>#REF!</v>
          </cell>
          <cell r="BE340" t="e">
            <v>#REF!</v>
          </cell>
        </row>
        <row r="341">
          <cell r="E341" t="e">
            <v>#REF!</v>
          </cell>
          <cell r="F341" t="e">
            <v>#REF!</v>
          </cell>
          <cell r="G341" t="e">
            <v>#REF!</v>
          </cell>
          <cell r="H341" t="e">
            <v>#REF!</v>
          </cell>
          <cell r="I341" t="e">
            <v>#REF!</v>
          </cell>
          <cell r="J341" t="e">
            <v>#REF!</v>
          </cell>
          <cell r="K341" t="e">
            <v>#REF!</v>
          </cell>
          <cell r="L341" t="e">
            <v>#REF!</v>
          </cell>
          <cell r="M341" t="e">
            <v>#REF!</v>
          </cell>
          <cell r="N341" t="e">
            <v>#REF!</v>
          </cell>
          <cell r="O341" t="e">
            <v>#REF!</v>
          </cell>
          <cell r="P341" t="e">
            <v>#REF!</v>
          </cell>
          <cell r="Q341" t="e">
            <v>#REF!</v>
          </cell>
          <cell r="R341" t="e">
            <v>#REF!</v>
          </cell>
          <cell r="S341" t="e">
            <v>#REF!</v>
          </cell>
          <cell r="T341" t="e">
            <v>#REF!</v>
          </cell>
          <cell r="U341" t="e">
            <v>#REF!</v>
          </cell>
          <cell r="V341" t="e">
            <v>#REF!</v>
          </cell>
          <cell r="W341" t="e">
            <v>#REF!</v>
          </cell>
          <cell r="X341" t="e">
            <v>#REF!</v>
          </cell>
          <cell r="Y341" t="e">
            <v>#REF!</v>
          </cell>
          <cell r="Z341" t="e">
            <v>#REF!</v>
          </cell>
          <cell r="AA341" t="e">
            <v>#REF!</v>
          </cell>
          <cell r="AB341" t="e">
            <v>#REF!</v>
          </cell>
          <cell r="AC341" t="e">
            <v>#REF!</v>
          </cell>
          <cell r="AD341" t="e">
            <v>#REF!</v>
          </cell>
          <cell r="AE341" t="e">
            <v>#REF!</v>
          </cell>
          <cell r="AF341" t="e">
            <v>#REF!</v>
          </cell>
          <cell r="AG341" t="e">
            <v>#REF!</v>
          </cell>
          <cell r="AH341" t="e">
            <v>#REF!</v>
          </cell>
          <cell r="AI341" t="e">
            <v>#REF!</v>
          </cell>
          <cell r="AJ341" t="e">
            <v>#REF!</v>
          </cell>
          <cell r="AK341" t="e">
            <v>#REF!</v>
          </cell>
          <cell r="AL341" t="e">
            <v>#REF!</v>
          </cell>
          <cell r="AM341" t="e">
            <v>#REF!</v>
          </cell>
          <cell r="AN341" t="e">
            <v>#REF!</v>
          </cell>
          <cell r="AO341" t="e">
            <v>#REF!</v>
          </cell>
          <cell r="AP341" t="e">
            <v>#REF!</v>
          </cell>
          <cell r="AQ341" t="e">
            <v>#REF!</v>
          </cell>
          <cell r="AR341" t="e">
            <v>#REF!</v>
          </cell>
          <cell r="AS341" t="e">
            <v>#REF!</v>
          </cell>
          <cell r="AT341" t="e">
            <v>#REF!</v>
          </cell>
          <cell r="AU341" t="e">
            <v>#REF!</v>
          </cell>
          <cell r="AV341" t="e">
            <v>#REF!</v>
          </cell>
          <cell r="AW341" t="e">
            <v>#REF!</v>
          </cell>
          <cell r="AX341" t="e">
            <v>#REF!</v>
          </cell>
          <cell r="AY341" t="e">
            <v>#REF!</v>
          </cell>
          <cell r="AZ341" t="e">
            <v>#REF!</v>
          </cell>
          <cell r="BA341" t="e">
            <v>#REF!</v>
          </cell>
          <cell r="BB341" t="e">
            <v>#REF!</v>
          </cell>
          <cell r="BC341" t="e">
            <v>#REF!</v>
          </cell>
          <cell r="BD341" t="e">
            <v>#REF!</v>
          </cell>
          <cell r="BE341" t="e">
            <v>#REF!</v>
          </cell>
        </row>
        <row r="342">
          <cell r="E342" t="e">
            <v>#REF!</v>
          </cell>
          <cell r="F342" t="e">
            <v>#REF!</v>
          </cell>
          <cell r="G342" t="e">
            <v>#REF!</v>
          </cell>
          <cell r="H342" t="e">
            <v>#REF!</v>
          </cell>
          <cell r="I342" t="e">
            <v>#REF!</v>
          </cell>
          <cell r="J342" t="e">
            <v>#REF!</v>
          </cell>
          <cell r="K342" t="e">
            <v>#REF!</v>
          </cell>
          <cell r="L342" t="e">
            <v>#REF!</v>
          </cell>
          <cell r="M342" t="e">
            <v>#REF!</v>
          </cell>
          <cell r="N342" t="e">
            <v>#REF!</v>
          </cell>
          <cell r="O342" t="e">
            <v>#REF!</v>
          </cell>
          <cell r="P342" t="e">
            <v>#REF!</v>
          </cell>
          <cell r="Q342" t="e">
            <v>#REF!</v>
          </cell>
          <cell r="R342" t="e">
            <v>#REF!</v>
          </cell>
          <cell r="S342" t="e">
            <v>#REF!</v>
          </cell>
          <cell r="T342" t="e">
            <v>#REF!</v>
          </cell>
          <cell r="U342" t="e">
            <v>#REF!</v>
          </cell>
          <cell r="V342" t="e">
            <v>#REF!</v>
          </cell>
          <cell r="W342" t="e">
            <v>#REF!</v>
          </cell>
          <cell r="X342" t="e">
            <v>#REF!</v>
          </cell>
          <cell r="Y342" t="e">
            <v>#REF!</v>
          </cell>
          <cell r="Z342" t="e">
            <v>#REF!</v>
          </cell>
          <cell r="AA342" t="e">
            <v>#REF!</v>
          </cell>
          <cell r="AB342" t="e">
            <v>#REF!</v>
          </cell>
          <cell r="AC342" t="e">
            <v>#REF!</v>
          </cell>
          <cell r="AD342" t="e">
            <v>#REF!</v>
          </cell>
          <cell r="AE342" t="e">
            <v>#REF!</v>
          </cell>
          <cell r="AF342" t="e">
            <v>#REF!</v>
          </cell>
          <cell r="AG342" t="e">
            <v>#REF!</v>
          </cell>
          <cell r="AH342" t="e">
            <v>#REF!</v>
          </cell>
          <cell r="AI342" t="e">
            <v>#REF!</v>
          </cell>
          <cell r="AJ342" t="e">
            <v>#REF!</v>
          </cell>
          <cell r="AK342" t="e">
            <v>#REF!</v>
          </cell>
          <cell r="AL342" t="e">
            <v>#REF!</v>
          </cell>
          <cell r="AM342" t="e">
            <v>#REF!</v>
          </cell>
          <cell r="AN342" t="e">
            <v>#REF!</v>
          </cell>
          <cell r="AO342" t="e">
            <v>#REF!</v>
          </cell>
          <cell r="AP342" t="e">
            <v>#REF!</v>
          </cell>
          <cell r="AQ342" t="e">
            <v>#REF!</v>
          </cell>
          <cell r="AR342" t="e">
            <v>#REF!</v>
          </cell>
          <cell r="AS342" t="e">
            <v>#REF!</v>
          </cell>
          <cell r="AT342" t="e">
            <v>#REF!</v>
          </cell>
          <cell r="AU342" t="e">
            <v>#REF!</v>
          </cell>
          <cell r="AV342" t="e">
            <v>#REF!</v>
          </cell>
          <cell r="AW342" t="e">
            <v>#REF!</v>
          </cell>
          <cell r="AX342" t="e">
            <v>#REF!</v>
          </cell>
          <cell r="AY342" t="e">
            <v>#REF!</v>
          </cell>
          <cell r="AZ342" t="e">
            <v>#REF!</v>
          </cell>
          <cell r="BA342" t="e">
            <v>#REF!</v>
          </cell>
          <cell r="BB342" t="e">
            <v>#REF!</v>
          </cell>
          <cell r="BC342" t="e">
            <v>#REF!</v>
          </cell>
          <cell r="BD342" t="e">
            <v>#REF!</v>
          </cell>
          <cell r="BE342" t="e">
            <v>#REF!</v>
          </cell>
        </row>
        <row r="343">
          <cell r="E343" t="e">
            <v>#REF!</v>
          </cell>
          <cell r="F343" t="e">
            <v>#REF!</v>
          </cell>
          <cell r="G343" t="e">
            <v>#REF!</v>
          </cell>
          <cell r="H343" t="e">
            <v>#REF!</v>
          </cell>
          <cell r="I343" t="e">
            <v>#REF!</v>
          </cell>
          <cell r="J343" t="e">
            <v>#REF!</v>
          </cell>
          <cell r="K343" t="e">
            <v>#REF!</v>
          </cell>
          <cell r="L343" t="e">
            <v>#REF!</v>
          </cell>
          <cell r="M343" t="e">
            <v>#REF!</v>
          </cell>
          <cell r="N343" t="e">
            <v>#REF!</v>
          </cell>
          <cell r="O343" t="e">
            <v>#REF!</v>
          </cell>
          <cell r="P343" t="e">
            <v>#REF!</v>
          </cell>
          <cell r="Q343" t="e">
            <v>#REF!</v>
          </cell>
          <cell r="R343" t="e">
            <v>#REF!</v>
          </cell>
          <cell r="S343" t="e">
            <v>#REF!</v>
          </cell>
          <cell r="T343" t="e">
            <v>#REF!</v>
          </cell>
          <cell r="U343" t="e">
            <v>#REF!</v>
          </cell>
          <cell r="V343" t="e">
            <v>#REF!</v>
          </cell>
          <cell r="W343" t="e">
            <v>#REF!</v>
          </cell>
          <cell r="X343" t="e">
            <v>#REF!</v>
          </cell>
          <cell r="Y343" t="e">
            <v>#REF!</v>
          </cell>
          <cell r="Z343" t="e">
            <v>#REF!</v>
          </cell>
          <cell r="AA343" t="e">
            <v>#REF!</v>
          </cell>
          <cell r="AB343" t="e">
            <v>#REF!</v>
          </cell>
          <cell r="AC343" t="e">
            <v>#REF!</v>
          </cell>
          <cell r="AD343" t="e">
            <v>#REF!</v>
          </cell>
          <cell r="AE343" t="e">
            <v>#REF!</v>
          </cell>
          <cell r="AF343" t="e">
            <v>#REF!</v>
          </cell>
          <cell r="AG343" t="e">
            <v>#REF!</v>
          </cell>
          <cell r="AH343" t="e">
            <v>#REF!</v>
          </cell>
          <cell r="AI343" t="e">
            <v>#REF!</v>
          </cell>
          <cell r="AJ343" t="e">
            <v>#REF!</v>
          </cell>
          <cell r="AK343" t="e">
            <v>#REF!</v>
          </cell>
          <cell r="AL343" t="e">
            <v>#REF!</v>
          </cell>
          <cell r="AM343" t="e">
            <v>#REF!</v>
          </cell>
          <cell r="AN343" t="e">
            <v>#REF!</v>
          </cell>
          <cell r="AO343" t="e">
            <v>#REF!</v>
          </cell>
          <cell r="AP343" t="e">
            <v>#REF!</v>
          </cell>
          <cell r="AQ343" t="e">
            <v>#REF!</v>
          </cell>
          <cell r="AR343" t="e">
            <v>#REF!</v>
          </cell>
          <cell r="AS343" t="e">
            <v>#REF!</v>
          </cell>
          <cell r="AT343" t="e">
            <v>#REF!</v>
          </cell>
          <cell r="AU343" t="e">
            <v>#REF!</v>
          </cell>
          <cell r="AV343" t="e">
            <v>#REF!</v>
          </cell>
          <cell r="AW343" t="e">
            <v>#REF!</v>
          </cell>
          <cell r="AX343" t="e">
            <v>#REF!</v>
          </cell>
          <cell r="AY343" t="e">
            <v>#REF!</v>
          </cell>
          <cell r="AZ343" t="e">
            <v>#REF!</v>
          </cell>
          <cell r="BA343" t="e">
            <v>#REF!</v>
          </cell>
          <cell r="BB343" t="e">
            <v>#REF!</v>
          </cell>
          <cell r="BC343" t="e">
            <v>#REF!</v>
          </cell>
          <cell r="BD343" t="e">
            <v>#REF!</v>
          </cell>
          <cell r="BE343" t="e">
            <v>#REF!</v>
          </cell>
        </row>
        <row r="344">
          <cell r="E344" t="e">
            <v>#REF!</v>
          </cell>
          <cell r="F344" t="e">
            <v>#REF!</v>
          </cell>
          <cell r="G344" t="e">
            <v>#REF!</v>
          </cell>
          <cell r="H344" t="e">
            <v>#REF!</v>
          </cell>
          <cell r="I344" t="e">
            <v>#REF!</v>
          </cell>
          <cell r="J344" t="e">
            <v>#REF!</v>
          </cell>
          <cell r="K344" t="e">
            <v>#REF!</v>
          </cell>
          <cell r="L344" t="e">
            <v>#REF!</v>
          </cell>
          <cell r="M344" t="e">
            <v>#REF!</v>
          </cell>
          <cell r="N344" t="e">
            <v>#REF!</v>
          </cell>
          <cell r="O344" t="e">
            <v>#REF!</v>
          </cell>
          <cell r="P344" t="e">
            <v>#REF!</v>
          </cell>
          <cell r="Q344" t="e">
            <v>#REF!</v>
          </cell>
          <cell r="R344" t="e">
            <v>#REF!</v>
          </cell>
          <cell r="S344" t="e">
            <v>#REF!</v>
          </cell>
          <cell r="T344" t="e">
            <v>#REF!</v>
          </cell>
          <cell r="U344" t="e">
            <v>#REF!</v>
          </cell>
          <cell r="V344" t="e">
            <v>#REF!</v>
          </cell>
          <cell r="W344" t="e">
            <v>#REF!</v>
          </cell>
          <cell r="X344" t="e">
            <v>#REF!</v>
          </cell>
          <cell r="Y344" t="e">
            <v>#REF!</v>
          </cell>
          <cell r="Z344" t="e">
            <v>#REF!</v>
          </cell>
          <cell r="AA344" t="e">
            <v>#REF!</v>
          </cell>
          <cell r="AB344" t="e">
            <v>#REF!</v>
          </cell>
          <cell r="AC344" t="e">
            <v>#REF!</v>
          </cell>
          <cell r="AD344" t="e">
            <v>#REF!</v>
          </cell>
          <cell r="AE344" t="e">
            <v>#REF!</v>
          </cell>
          <cell r="AF344" t="e">
            <v>#REF!</v>
          </cell>
          <cell r="AG344" t="e">
            <v>#REF!</v>
          </cell>
          <cell r="AH344" t="e">
            <v>#REF!</v>
          </cell>
          <cell r="AI344" t="e">
            <v>#REF!</v>
          </cell>
          <cell r="AJ344" t="e">
            <v>#REF!</v>
          </cell>
          <cell r="AK344" t="e">
            <v>#REF!</v>
          </cell>
          <cell r="AL344" t="e">
            <v>#REF!</v>
          </cell>
          <cell r="AM344" t="e">
            <v>#REF!</v>
          </cell>
          <cell r="AN344" t="e">
            <v>#REF!</v>
          </cell>
          <cell r="AO344" t="e">
            <v>#REF!</v>
          </cell>
          <cell r="AP344" t="e">
            <v>#REF!</v>
          </cell>
          <cell r="AQ344" t="e">
            <v>#REF!</v>
          </cell>
          <cell r="AR344" t="e">
            <v>#REF!</v>
          </cell>
          <cell r="AS344" t="e">
            <v>#REF!</v>
          </cell>
          <cell r="AT344" t="e">
            <v>#REF!</v>
          </cell>
          <cell r="AU344" t="e">
            <v>#REF!</v>
          </cell>
          <cell r="AV344" t="e">
            <v>#REF!</v>
          </cell>
          <cell r="AW344" t="e">
            <v>#REF!</v>
          </cell>
          <cell r="AX344" t="e">
            <v>#REF!</v>
          </cell>
          <cell r="AY344" t="e">
            <v>#REF!</v>
          </cell>
          <cell r="AZ344" t="e">
            <v>#REF!</v>
          </cell>
          <cell r="BA344" t="e">
            <v>#REF!</v>
          </cell>
          <cell r="BB344" t="e">
            <v>#REF!</v>
          </cell>
          <cell r="BC344" t="e">
            <v>#REF!</v>
          </cell>
          <cell r="BD344" t="e">
            <v>#REF!</v>
          </cell>
          <cell r="BE344" t="e">
            <v>#REF!</v>
          </cell>
        </row>
        <row r="345">
          <cell r="E345" t="e">
            <v>#REF!</v>
          </cell>
          <cell r="F345" t="e">
            <v>#REF!</v>
          </cell>
          <cell r="G345" t="e">
            <v>#REF!</v>
          </cell>
          <cell r="H345" t="e">
            <v>#REF!</v>
          </cell>
          <cell r="I345" t="e">
            <v>#REF!</v>
          </cell>
          <cell r="J345" t="e">
            <v>#REF!</v>
          </cell>
          <cell r="K345" t="e">
            <v>#REF!</v>
          </cell>
          <cell r="L345" t="e">
            <v>#REF!</v>
          </cell>
          <cell r="M345" t="e">
            <v>#REF!</v>
          </cell>
          <cell r="N345" t="e">
            <v>#REF!</v>
          </cell>
          <cell r="O345" t="e">
            <v>#REF!</v>
          </cell>
          <cell r="P345" t="e">
            <v>#REF!</v>
          </cell>
          <cell r="Q345" t="e">
            <v>#REF!</v>
          </cell>
          <cell r="R345" t="e">
            <v>#REF!</v>
          </cell>
          <cell r="S345" t="e">
            <v>#REF!</v>
          </cell>
          <cell r="T345" t="e">
            <v>#REF!</v>
          </cell>
          <cell r="U345" t="e">
            <v>#REF!</v>
          </cell>
          <cell r="V345" t="e">
            <v>#REF!</v>
          </cell>
          <cell r="W345" t="e">
            <v>#REF!</v>
          </cell>
          <cell r="X345" t="e">
            <v>#REF!</v>
          </cell>
          <cell r="Y345" t="e">
            <v>#REF!</v>
          </cell>
          <cell r="Z345" t="e">
            <v>#REF!</v>
          </cell>
          <cell r="AA345" t="e">
            <v>#REF!</v>
          </cell>
          <cell r="AB345" t="e">
            <v>#REF!</v>
          </cell>
          <cell r="AC345" t="e">
            <v>#REF!</v>
          </cell>
          <cell r="AD345" t="e">
            <v>#REF!</v>
          </cell>
          <cell r="AE345" t="e">
            <v>#REF!</v>
          </cell>
          <cell r="AF345" t="e">
            <v>#REF!</v>
          </cell>
          <cell r="AG345" t="e">
            <v>#REF!</v>
          </cell>
          <cell r="AH345" t="e">
            <v>#REF!</v>
          </cell>
          <cell r="AI345" t="e">
            <v>#REF!</v>
          </cell>
          <cell r="AJ345" t="e">
            <v>#REF!</v>
          </cell>
          <cell r="AK345" t="e">
            <v>#REF!</v>
          </cell>
          <cell r="AL345" t="e">
            <v>#REF!</v>
          </cell>
          <cell r="AM345" t="e">
            <v>#REF!</v>
          </cell>
          <cell r="AN345" t="e">
            <v>#REF!</v>
          </cell>
          <cell r="AO345" t="e">
            <v>#REF!</v>
          </cell>
          <cell r="AP345" t="e">
            <v>#REF!</v>
          </cell>
          <cell r="AQ345" t="e">
            <v>#REF!</v>
          </cell>
          <cell r="AR345" t="e">
            <v>#REF!</v>
          </cell>
          <cell r="AS345" t="e">
            <v>#REF!</v>
          </cell>
          <cell r="AT345" t="e">
            <v>#REF!</v>
          </cell>
          <cell r="AU345" t="e">
            <v>#REF!</v>
          </cell>
          <cell r="AV345" t="e">
            <v>#REF!</v>
          </cell>
          <cell r="AW345" t="e">
            <v>#REF!</v>
          </cell>
          <cell r="AX345" t="e">
            <v>#REF!</v>
          </cell>
          <cell r="AY345" t="e">
            <v>#REF!</v>
          </cell>
          <cell r="AZ345" t="e">
            <v>#REF!</v>
          </cell>
          <cell r="BA345" t="e">
            <v>#REF!</v>
          </cell>
          <cell r="BB345" t="e">
            <v>#REF!</v>
          </cell>
          <cell r="BC345" t="e">
            <v>#REF!</v>
          </cell>
          <cell r="BD345" t="e">
            <v>#REF!</v>
          </cell>
          <cell r="BE345" t="e">
            <v>#REF!</v>
          </cell>
        </row>
        <row r="346">
          <cell r="E346" t="e">
            <v>#REF!</v>
          </cell>
          <cell r="F346" t="e">
            <v>#REF!</v>
          </cell>
          <cell r="G346" t="e">
            <v>#REF!</v>
          </cell>
          <cell r="H346" t="e">
            <v>#REF!</v>
          </cell>
          <cell r="I346" t="e">
            <v>#REF!</v>
          </cell>
          <cell r="J346" t="e">
            <v>#REF!</v>
          </cell>
          <cell r="K346" t="e">
            <v>#REF!</v>
          </cell>
          <cell r="L346" t="e">
            <v>#REF!</v>
          </cell>
          <cell r="M346" t="e">
            <v>#REF!</v>
          </cell>
          <cell r="N346" t="e">
            <v>#REF!</v>
          </cell>
          <cell r="O346" t="e">
            <v>#REF!</v>
          </cell>
          <cell r="P346" t="e">
            <v>#REF!</v>
          </cell>
          <cell r="Q346" t="e">
            <v>#REF!</v>
          </cell>
          <cell r="R346" t="e">
            <v>#REF!</v>
          </cell>
          <cell r="S346" t="e">
            <v>#REF!</v>
          </cell>
          <cell r="T346" t="e">
            <v>#REF!</v>
          </cell>
          <cell r="U346" t="e">
            <v>#REF!</v>
          </cell>
          <cell r="V346" t="e">
            <v>#REF!</v>
          </cell>
          <cell r="W346" t="e">
            <v>#REF!</v>
          </cell>
          <cell r="X346" t="e">
            <v>#REF!</v>
          </cell>
          <cell r="Y346" t="e">
            <v>#REF!</v>
          </cell>
          <cell r="Z346" t="e">
            <v>#REF!</v>
          </cell>
          <cell r="AA346" t="e">
            <v>#REF!</v>
          </cell>
          <cell r="AB346" t="e">
            <v>#REF!</v>
          </cell>
          <cell r="AC346" t="e">
            <v>#REF!</v>
          </cell>
          <cell r="AD346" t="e">
            <v>#REF!</v>
          </cell>
          <cell r="AE346" t="e">
            <v>#REF!</v>
          </cell>
          <cell r="AF346" t="e">
            <v>#REF!</v>
          </cell>
          <cell r="AG346" t="e">
            <v>#REF!</v>
          </cell>
          <cell r="AH346" t="e">
            <v>#REF!</v>
          </cell>
          <cell r="AI346" t="e">
            <v>#REF!</v>
          </cell>
          <cell r="AJ346" t="e">
            <v>#REF!</v>
          </cell>
          <cell r="AK346" t="e">
            <v>#REF!</v>
          </cell>
          <cell r="AL346" t="e">
            <v>#REF!</v>
          </cell>
          <cell r="AM346" t="e">
            <v>#REF!</v>
          </cell>
          <cell r="AN346" t="e">
            <v>#REF!</v>
          </cell>
          <cell r="AO346" t="e">
            <v>#REF!</v>
          </cell>
          <cell r="AP346" t="e">
            <v>#REF!</v>
          </cell>
          <cell r="AQ346" t="e">
            <v>#REF!</v>
          </cell>
          <cell r="AR346" t="e">
            <v>#REF!</v>
          </cell>
          <cell r="AS346" t="e">
            <v>#REF!</v>
          </cell>
          <cell r="AT346" t="e">
            <v>#REF!</v>
          </cell>
          <cell r="AU346" t="e">
            <v>#REF!</v>
          </cell>
          <cell r="AV346" t="e">
            <v>#REF!</v>
          </cell>
          <cell r="AW346" t="e">
            <v>#REF!</v>
          </cell>
          <cell r="AX346" t="e">
            <v>#REF!</v>
          </cell>
          <cell r="AY346" t="e">
            <v>#REF!</v>
          </cell>
          <cell r="AZ346" t="e">
            <v>#REF!</v>
          </cell>
          <cell r="BA346" t="e">
            <v>#REF!</v>
          </cell>
          <cell r="BB346" t="e">
            <v>#REF!</v>
          </cell>
          <cell r="BC346" t="e">
            <v>#REF!</v>
          </cell>
          <cell r="BD346" t="e">
            <v>#REF!</v>
          </cell>
          <cell r="BE346" t="e">
            <v>#REF!</v>
          </cell>
        </row>
        <row r="347">
          <cell r="E347" t="e">
            <v>#REF!</v>
          </cell>
          <cell r="F347" t="e">
            <v>#REF!</v>
          </cell>
          <cell r="G347" t="e">
            <v>#REF!</v>
          </cell>
          <cell r="H347" t="e">
            <v>#REF!</v>
          </cell>
          <cell r="I347" t="e">
            <v>#REF!</v>
          </cell>
          <cell r="J347" t="e">
            <v>#REF!</v>
          </cell>
          <cell r="K347" t="e">
            <v>#REF!</v>
          </cell>
          <cell r="L347" t="e">
            <v>#REF!</v>
          </cell>
          <cell r="M347" t="e">
            <v>#REF!</v>
          </cell>
          <cell r="N347" t="e">
            <v>#REF!</v>
          </cell>
          <cell r="O347" t="e">
            <v>#REF!</v>
          </cell>
          <cell r="P347" t="e">
            <v>#REF!</v>
          </cell>
          <cell r="Q347" t="e">
            <v>#REF!</v>
          </cell>
          <cell r="R347" t="e">
            <v>#REF!</v>
          </cell>
          <cell r="S347" t="e">
            <v>#REF!</v>
          </cell>
          <cell r="T347" t="e">
            <v>#REF!</v>
          </cell>
          <cell r="U347" t="e">
            <v>#REF!</v>
          </cell>
          <cell r="V347" t="e">
            <v>#REF!</v>
          </cell>
          <cell r="W347" t="e">
            <v>#REF!</v>
          </cell>
          <cell r="X347" t="e">
            <v>#REF!</v>
          </cell>
          <cell r="Y347" t="e">
            <v>#REF!</v>
          </cell>
          <cell r="Z347" t="e">
            <v>#REF!</v>
          </cell>
          <cell r="AA347" t="e">
            <v>#REF!</v>
          </cell>
          <cell r="AB347" t="e">
            <v>#REF!</v>
          </cell>
          <cell r="AC347" t="e">
            <v>#REF!</v>
          </cell>
          <cell r="AD347" t="e">
            <v>#REF!</v>
          </cell>
          <cell r="AE347" t="e">
            <v>#REF!</v>
          </cell>
          <cell r="AF347" t="e">
            <v>#REF!</v>
          </cell>
          <cell r="AG347" t="e">
            <v>#REF!</v>
          </cell>
          <cell r="AH347" t="e">
            <v>#REF!</v>
          </cell>
          <cell r="AI347" t="e">
            <v>#REF!</v>
          </cell>
          <cell r="AJ347" t="e">
            <v>#REF!</v>
          </cell>
          <cell r="AK347" t="e">
            <v>#REF!</v>
          </cell>
          <cell r="AL347" t="e">
            <v>#REF!</v>
          </cell>
          <cell r="AM347" t="e">
            <v>#REF!</v>
          </cell>
          <cell r="AN347" t="e">
            <v>#REF!</v>
          </cell>
          <cell r="AO347" t="e">
            <v>#REF!</v>
          </cell>
          <cell r="AP347" t="e">
            <v>#REF!</v>
          </cell>
          <cell r="AQ347" t="e">
            <v>#REF!</v>
          </cell>
          <cell r="AR347" t="e">
            <v>#REF!</v>
          </cell>
          <cell r="AS347" t="e">
            <v>#REF!</v>
          </cell>
          <cell r="AT347" t="e">
            <v>#REF!</v>
          </cell>
          <cell r="AU347" t="e">
            <v>#REF!</v>
          </cell>
          <cell r="AV347" t="e">
            <v>#REF!</v>
          </cell>
          <cell r="AW347" t="e">
            <v>#REF!</v>
          </cell>
          <cell r="AX347" t="e">
            <v>#REF!</v>
          </cell>
          <cell r="AY347" t="e">
            <v>#REF!</v>
          </cell>
          <cell r="AZ347" t="e">
            <v>#REF!</v>
          </cell>
          <cell r="BA347" t="e">
            <v>#REF!</v>
          </cell>
          <cell r="BB347" t="e">
            <v>#REF!</v>
          </cell>
          <cell r="BC347" t="e">
            <v>#REF!</v>
          </cell>
          <cell r="BD347" t="e">
            <v>#REF!</v>
          </cell>
          <cell r="BE347" t="e">
            <v>#REF!</v>
          </cell>
        </row>
        <row r="348">
          <cell r="E348" t="e">
            <v>#REF!</v>
          </cell>
          <cell r="F348" t="e">
            <v>#REF!</v>
          </cell>
          <cell r="G348" t="e">
            <v>#REF!</v>
          </cell>
          <cell r="H348" t="e">
            <v>#REF!</v>
          </cell>
          <cell r="I348" t="e">
            <v>#REF!</v>
          </cell>
          <cell r="J348" t="e">
            <v>#REF!</v>
          </cell>
          <cell r="K348" t="e">
            <v>#REF!</v>
          </cell>
          <cell r="L348" t="e">
            <v>#REF!</v>
          </cell>
          <cell r="M348" t="e">
            <v>#REF!</v>
          </cell>
          <cell r="N348" t="e">
            <v>#REF!</v>
          </cell>
          <cell r="O348" t="e">
            <v>#REF!</v>
          </cell>
          <cell r="P348" t="e">
            <v>#REF!</v>
          </cell>
          <cell r="Q348" t="e">
            <v>#REF!</v>
          </cell>
          <cell r="R348" t="e">
            <v>#REF!</v>
          </cell>
          <cell r="S348" t="e">
            <v>#REF!</v>
          </cell>
          <cell r="T348" t="e">
            <v>#REF!</v>
          </cell>
          <cell r="U348" t="e">
            <v>#REF!</v>
          </cell>
          <cell r="V348" t="e">
            <v>#REF!</v>
          </cell>
          <cell r="W348" t="e">
            <v>#REF!</v>
          </cell>
          <cell r="X348" t="e">
            <v>#REF!</v>
          </cell>
          <cell r="Y348" t="e">
            <v>#REF!</v>
          </cell>
          <cell r="Z348" t="e">
            <v>#REF!</v>
          </cell>
          <cell r="AA348" t="e">
            <v>#REF!</v>
          </cell>
          <cell r="AB348" t="e">
            <v>#REF!</v>
          </cell>
          <cell r="AC348" t="e">
            <v>#REF!</v>
          </cell>
          <cell r="AD348" t="e">
            <v>#REF!</v>
          </cell>
          <cell r="AE348" t="e">
            <v>#REF!</v>
          </cell>
          <cell r="AF348" t="e">
            <v>#REF!</v>
          </cell>
          <cell r="AG348" t="e">
            <v>#REF!</v>
          </cell>
          <cell r="AH348" t="e">
            <v>#REF!</v>
          </cell>
          <cell r="AI348" t="e">
            <v>#REF!</v>
          </cell>
          <cell r="AJ348" t="e">
            <v>#REF!</v>
          </cell>
          <cell r="AK348" t="e">
            <v>#REF!</v>
          </cell>
          <cell r="AL348" t="e">
            <v>#REF!</v>
          </cell>
          <cell r="AM348" t="e">
            <v>#REF!</v>
          </cell>
          <cell r="AN348" t="e">
            <v>#REF!</v>
          </cell>
          <cell r="AO348" t="e">
            <v>#REF!</v>
          </cell>
          <cell r="AP348" t="e">
            <v>#REF!</v>
          </cell>
          <cell r="AQ348" t="e">
            <v>#REF!</v>
          </cell>
          <cell r="AR348" t="e">
            <v>#REF!</v>
          </cell>
          <cell r="AS348" t="e">
            <v>#REF!</v>
          </cell>
          <cell r="AT348" t="e">
            <v>#REF!</v>
          </cell>
          <cell r="AU348" t="e">
            <v>#REF!</v>
          </cell>
          <cell r="AV348" t="e">
            <v>#REF!</v>
          </cell>
          <cell r="AW348" t="e">
            <v>#REF!</v>
          </cell>
          <cell r="AX348" t="e">
            <v>#REF!</v>
          </cell>
          <cell r="AY348" t="e">
            <v>#REF!</v>
          </cell>
          <cell r="AZ348" t="e">
            <v>#REF!</v>
          </cell>
          <cell r="BA348" t="e">
            <v>#REF!</v>
          </cell>
          <cell r="BB348" t="e">
            <v>#REF!</v>
          </cell>
          <cell r="BC348" t="e">
            <v>#REF!</v>
          </cell>
          <cell r="BD348" t="e">
            <v>#REF!</v>
          </cell>
          <cell r="BE348" t="e">
            <v>#REF!</v>
          </cell>
        </row>
        <row r="349">
          <cell r="E349" t="e">
            <v>#REF!</v>
          </cell>
          <cell r="F349" t="e">
            <v>#REF!</v>
          </cell>
          <cell r="G349" t="e">
            <v>#REF!</v>
          </cell>
          <cell r="H349" t="e">
            <v>#REF!</v>
          </cell>
          <cell r="I349" t="e">
            <v>#REF!</v>
          </cell>
          <cell r="J349" t="e">
            <v>#REF!</v>
          </cell>
          <cell r="K349" t="e">
            <v>#REF!</v>
          </cell>
          <cell r="L349" t="e">
            <v>#REF!</v>
          </cell>
          <cell r="M349" t="e">
            <v>#REF!</v>
          </cell>
          <cell r="N349" t="e">
            <v>#REF!</v>
          </cell>
          <cell r="O349" t="e">
            <v>#REF!</v>
          </cell>
          <cell r="P349" t="e">
            <v>#REF!</v>
          </cell>
          <cell r="Q349" t="e">
            <v>#REF!</v>
          </cell>
          <cell r="R349" t="e">
            <v>#REF!</v>
          </cell>
          <cell r="S349" t="e">
            <v>#REF!</v>
          </cell>
          <cell r="T349" t="e">
            <v>#REF!</v>
          </cell>
          <cell r="U349" t="e">
            <v>#REF!</v>
          </cell>
          <cell r="V349" t="e">
            <v>#REF!</v>
          </cell>
          <cell r="W349" t="e">
            <v>#REF!</v>
          </cell>
          <cell r="X349" t="e">
            <v>#REF!</v>
          </cell>
          <cell r="Y349" t="e">
            <v>#REF!</v>
          </cell>
          <cell r="Z349" t="e">
            <v>#REF!</v>
          </cell>
          <cell r="AA349" t="e">
            <v>#REF!</v>
          </cell>
          <cell r="AB349" t="e">
            <v>#REF!</v>
          </cell>
          <cell r="AC349" t="e">
            <v>#REF!</v>
          </cell>
          <cell r="AD349" t="e">
            <v>#REF!</v>
          </cell>
          <cell r="AE349" t="e">
            <v>#REF!</v>
          </cell>
          <cell r="AF349" t="e">
            <v>#REF!</v>
          </cell>
          <cell r="AG349" t="e">
            <v>#REF!</v>
          </cell>
          <cell r="AH349" t="e">
            <v>#REF!</v>
          </cell>
          <cell r="AI349" t="e">
            <v>#REF!</v>
          </cell>
          <cell r="AJ349" t="e">
            <v>#REF!</v>
          </cell>
          <cell r="AK349" t="e">
            <v>#REF!</v>
          </cell>
          <cell r="AL349" t="e">
            <v>#REF!</v>
          </cell>
          <cell r="AM349" t="e">
            <v>#REF!</v>
          </cell>
          <cell r="AN349" t="e">
            <v>#REF!</v>
          </cell>
          <cell r="AO349" t="e">
            <v>#REF!</v>
          </cell>
          <cell r="AP349" t="e">
            <v>#REF!</v>
          </cell>
          <cell r="AQ349" t="e">
            <v>#REF!</v>
          </cell>
          <cell r="AR349" t="e">
            <v>#REF!</v>
          </cell>
          <cell r="AS349" t="e">
            <v>#REF!</v>
          </cell>
          <cell r="AT349" t="e">
            <v>#REF!</v>
          </cell>
          <cell r="AU349" t="e">
            <v>#REF!</v>
          </cell>
          <cell r="AV349" t="e">
            <v>#REF!</v>
          </cell>
          <cell r="AW349" t="e">
            <v>#REF!</v>
          </cell>
          <cell r="AX349" t="e">
            <v>#REF!</v>
          </cell>
          <cell r="AY349" t="e">
            <v>#REF!</v>
          </cell>
          <cell r="AZ349" t="e">
            <v>#REF!</v>
          </cell>
          <cell r="BA349" t="e">
            <v>#REF!</v>
          </cell>
          <cell r="BB349" t="e">
            <v>#REF!</v>
          </cell>
          <cell r="BC349" t="e">
            <v>#REF!</v>
          </cell>
          <cell r="BD349" t="e">
            <v>#REF!</v>
          </cell>
          <cell r="BE349" t="e">
            <v>#REF!</v>
          </cell>
        </row>
        <row r="350">
          <cell r="E350" t="e">
            <v>#REF!</v>
          </cell>
          <cell r="F350" t="e">
            <v>#REF!</v>
          </cell>
          <cell r="G350" t="e">
            <v>#REF!</v>
          </cell>
          <cell r="H350" t="e">
            <v>#REF!</v>
          </cell>
          <cell r="I350" t="e">
            <v>#REF!</v>
          </cell>
          <cell r="J350" t="e">
            <v>#REF!</v>
          </cell>
          <cell r="K350" t="e">
            <v>#REF!</v>
          </cell>
          <cell r="L350" t="e">
            <v>#REF!</v>
          </cell>
          <cell r="M350" t="e">
            <v>#REF!</v>
          </cell>
          <cell r="N350" t="e">
            <v>#REF!</v>
          </cell>
          <cell r="O350" t="e">
            <v>#REF!</v>
          </cell>
          <cell r="P350" t="e">
            <v>#REF!</v>
          </cell>
          <cell r="Q350" t="e">
            <v>#REF!</v>
          </cell>
          <cell r="R350" t="e">
            <v>#REF!</v>
          </cell>
          <cell r="S350" t="e">
            <v>#REF!</v>
          </cell>
          <cell r="T350" t="e">
            <v>#REF!</v>
          </cell>
          <cell r="U350" t="e">
            <v>#REF!</v>
          </cell>
          <cell r="V350" t="e">
            <v>#REF!</v>
          </cell>
          <cell r="W350" t="e">
            <v>#REF!</v>
          </cell>
          <cell r="X350" t="e">
            <v>#REF!</v>
          </cell>
          <cell r="Y350" t="e">
            <v>#REF!</v>
          </cell>
          <cell r="Z350" t="e">
            <v>#REF!</v>
          </cell>
          <cell r="AA350" t="e">
            <v>#REF!</v>
          </cell>
          <cell r="AB350" t="e">
            <v>#REF!</v>
          </cell>
          <cell r="AC350" t="e">
            <v>#REF!</v>
          </cell>
          <cell r="AD350" t="e">
            <v>#REF!</v>
          </cell>
          <cell r="AE350" t="e">
            <v>#REF!</v>
          </cell>
          <cell r="AF350" t="e">
            <v>#REF!</v>
          </cell>
          <cell r="AG350" t="e">
            <v>#REF!</v>
          </cell>
          <cell r="AH350" t="e">
            <v>#REF!</v>
          </cell>
          <cell r="AI350" t="e">
            <v>#REF!</v>
          </cell>
          <cell r="AJ350" t="e">
            <v>#REF!</v>
          </cell>
          <cell r="AK350" t="e">
            <v>#REF!</v>
          </cell>
          <cell r="AL350" t="e">
            <v>#REF!</v>
          </cell>
          <cell r="AM350" t="e">
            <v>#REF!</v>
          </cell>
          <cell r="AN350" t="e">
            <v>#REF!</v>
          </cell>
          <cell r="AO350" t="e">
            <v>#REF!</v>
          </cell>
          <cell r="AP350" t="e">
            <v>#REF!</v>
          </cell>
          <cell r="AQ350" t="e">
            <v>#REF!</v>
          </cell>
          <cell r="AR350" t="e">
            <v>#REF!</v>
          </cell>
          <cell r="AS350" t="e">
            <v>#REF!</v>
          </cell>
          <cell r="AT350" t="e">
            <v>#REF!</v>
          </cell>
          <cell r="AU350" t="e">
            <v>#REF!</v>
          </cell>
          <cell r="AV350" t="e">
            <v>#REF!</v>
          </cell>
          <cell r="AW350" t="e">
            <v>#REF!</v>
          </cell>
          <cell r="AX350" t="e">
            <v>#REF!</v>
          </cell>
          <cell r="AY350" t="e">
            <v>#REF!</v>
          </cell>
          <cell r="AZ350" t="e">
            <v>#REF!</v>
          </cell>
          <cell r="BA350" t="e">
            <v>#REF!</v>
          </cell>
          <cell r="BB350" t="e">
            <v>#REF!</v>
          </cell>
          <cell r="BC350" t="e">
            <v>#REF!</v>
          </cell>
          <cell r="BD350" t="e">
            <v>#REF!</v>
          </cell>
          <cell r="BE350" t="e">
            <v>#REF!</v>
          </cell>
        </row>
        <row r="351">
          <cell r="E351" t="e">
            <v>#REF!</v>
          </cell>
          <cell r="F351" t="e">
            <v>#REF!</v>
          </cell>
          <cell r="G351" t="e">
            <v>#REF!</v>
          </cell>
          <cell r="H351" t="e">
            <v>#REF!</v>
          </cell>
          <cell r="I351" t="e">
            <v>#REF!</v>
          </cell>
          <cell r="J351" t="e">
            <v>#REF!</v>
          </cell>
          <cell r="K351" t="e">
            <v>#REF!</v>
          </cell>
          <cell r="L351" t="e">
            <v>#REF!</v>
          </cell>
          <cell r="M351" t="e">
            <v>#REF!</v>
          </cell>
          <cell r="N351" t="e">
            <v>#REF!</v>
          </cell>
          <cell r="O351" t="e">
            <v>#REF!</v>
          </cell>
          <cell r="P351" t="e">
            <v>#REF!</v>
          </cell>
          <cell r="Q351" t="e">
            <v>#REF!</v>
          </cell>
          <cell r="R351" t="e">
            <v>#REF!</v>
          </cell>
          <cell r="S351" t="e">
            <v>#REF!</v>
          </cell>
          <cell r="T351" t="e">
            <v>#REF!</v>
          </cell>
          <cell r="U351" t="e">
            <v>#REF!</v>
          </cell>
          <cell r="V351" t="e">
            <v>#REF!</v>
          </cell>
          <cell r="W351" t="e">
            <v>#REF!</v>
          </cell>
          <cell r="X351" t="e">
            <v>#REF!</v>
          </cell>
          <cell r="Y351" t="e">
            <v>#REF!</v>
          </cell>
          <cell r="Z351" t="e">
            <v>#REF!</v>
          </cell>
          <cell r="AA351" t="e">
            <v>#REF!</v>
          </cell>
          <cell r="AB351" t="e">
            <v>#REF!</v>
          </cell>
          <cell r="AC351" t="e">
            <v>#REF!</v>
          </cell>
          <cell r="AD351" t="e">
            <v>#REF!</v>
          </cell>
          <cell r="AE351" t="e">
            <v>#REF!</v>
          </cell>
          <cell r="AF351" t="e">
            <v>#REF!</v>
          </cell>
          <cell r="AG351" t="e">
            <v>#REF!</v>
          </cell>
          <cell r="AH351" t="e">
            <v>#REF!</v>
          </cell>
          <cell r="AI351" t="e">
            <v>#REF!</v>
          </cell>
          <cell r="AJ351" t="e">
            <v>#REF!</v>
          </cell>
          <cell r="AK351" t="e">
            <v>#REF!</v>
          </cell>
          <cell r="AL351" t="e">
            <v>#REF!</v>
          </cell>
          <cell r="AM351" t="e">
            <v>#REF!</v>
          </cell>
          <cell r="AN351" t="e">
            <v>#REF!</v>
          </cell>
          <cell r="AO351" t="e">
            <v>#REF!</v>
          </cell>
          <cell r="AP351" t="e">
            <v>#REF!</v>
          </cell>
          <cell r="AQ351" t="e">
            <v>#REF!</v>
          </cell>
          <cell r="AR351" t="e">
            <v>#REF!</v>
          </cell>
          <cell r="AS351" t="e">
            <v>#REF!</v>
          </cell>
          <cell r="AT351" t="e">
            <v>#REF!</v>
          </cell>
          <cell r="AU351" t="e">
            <v>#REF!</v>
          </cell>
          <cell r="AV351" t="e">
            <v>#REF!</v>
          </cell>
          <cell r="AW351" t="e">
            <v>#REF!</v>
          </cell>
          <cell r="AX351" t="e">
            <v>#REF!</v>
          </cell>
          <cell r="AY351" t="e">
            <v>#REF!</v>
          </cell>
          <cell r="AZ351" t="e">
            <v>#REF!</v>
          </cell>
          <cell r="BA351" t="e">
            <v>#REF!</v>
          </cell>
          <cell r="BB351" t="e">
            <v>#REF!</v>
          </cell>
          <cell r="BC351" t="e">
            <v>#REF!</v>
          </cell>
          <cell r="BD351" t="e">
            <v>#REF!</v>
          </cell>
          <cell r="BE351" t="e">
            <v>#REF!</v>
          </cell>
        </row>
        <row r="352">
          <cell r="E352" t="e">
            <v>#REF!</v>
          </cell>
          <cell r="F352" t="e">
            <v>#REF!</v>
          </cell>
          <cell r="G352" t="e">
            <v>#REF!</v>
          </cell>
          <cell r="H352" t="e">
            <v>#REF!</v>
          </cell>
          <cell r="I352" t="e">
            <v>#REF!</v>
          </cell>
          <cell r="J352" t="e">
            <v>#REF!</v>
          </cell>
          <cell r="K352" t="e">
            <v>#REF!</v>
          </cell>
          <cell r="L352" t="e">
            <v>#REF!</v>
          </cell>
          <cell r="M352" t="e">
            <v>#REF!</v>
          </cell>
          <cell r="N352" t="e">
            <v>#REF!</v>
          </cell>
          <cell r="O352" t="e">
            <v>#REF!</v>
          </cell>
          <cell r="P352" t="e">
            <v>#REF!</v>
          </cell>
          <cell r="Q352" t="e">
            <v>#REF!</v>
          </cell>
          <cell r="R352" t="e">
            <v>#REF!</v>
          </cell>
          <cell r="S352" t="e">
            <v>#REF!</v>
          </cell>
          <cell r="T352" t="e">
            <v>#REF!</v>
          </cell>
          <cell r="U352" t="e">
            <v>#REF!</v>
          </cell>
          <cell r="V352" t="e">
            <v>#REF!</v>
          </cell>
          <cell r="W352" t="e">
            <v>#REF!</v>
          </cell>
          <cell r="X352" t="e">
            <v>#REF!</v>
          </cell>
          <cell r="Y352" t="e">
            <v>#REF!</v>
          </cell>
          <cell r="Z352" t="e">
            <v>#REF!</v>
          </cell>
          <cell r="AA352" t="e">
            <v>#REF!</v>
          </cell>
          <cell r="AB352" t="e">
            <v>#REF!</v>
          </cell>
          <cell r="AC352" t="e">
            <v>#REF!</v>
          </cell>
          <cell r="AD352" t="e">
            <v>#REF!</v>
          </cell>
          <cell r="AE352" t="e">
            <v>#REF!</v>
          </cell>
          <cell r="AF352" t="e">
            <v>#REF!</v>
          </cell>
          <cell r="AG352" t="e">
            <v>#REF!</v>
          </cell>
          <cell r="AH352" t="e">
            <v>#REF!</v>
          </cell>
          <cell r="AI352" t="e">
            <v>#REF!</v>
          </cell>
          <cell r="AJ352" t="e">
            <v>#REF!</v>
          </cell>
          <cell r="AK352" t="e">
            <v>#REF!</v>
          </cell>
          <cell r="AL352" t="e">
            <v>#REF!</v>
          </cell>
          <cell r="AM352" t="e">
            <v>#REF!</v>
          </cell>
          <cell r="AN352" t="e">
            <v>#REF!</v>
          </cell>
          <cell r="AO352" t="e">
            <v>#REF!</v>
          </cell>
          <cell r="AP352" t="e">
            <v>#REF!</v>
          </cell>
          <cell r="AQ352" t="e">
            <v>#REF!</v>
          </cell>
          <cell r="AR352" t="e">
            <v>#REF!</v>
          </cell>
          <cell r="AS352" t="e">
            <v>#REF!</v>
          </cell>
          <cell r="AT352" t="e">
            <v>#REF!</v>
          </cell>
          <cell r="AU352" t="e">
            <v>#REF!</v>
          </cell>
          <cell r="AV352" t="e">
            <v>#REF!</v>
          </cell>
          <cell r="AW352" t="e">
            <v>#REF!</v>
          </cell>
          <cell r="AX352" t="e">
            <v>#REF!</v>
          </cell>
          <cell r="AY352" t="e">
            <v>#REF!</v>
          </cell>
          <cell r="AZ352" t="e">
            <v>#REF!</v>
          </cell>
          <cell r="BA352" t="e">
            <v>#REF!</v>
          </cell>
          <cell r="BB352" t="e">
            <v>#REF!</v>
          </cell>
          <cell r="BC352" t="e">
            <v>#REF!</v>
          </cell>
          <cell r="BD352" t="e">
            <v>#REF!</v>
          </cell>
          <cell r="BE352" t="e">
            <v>#REF!</v>
          </cell>
        </row>
        <row r="353">
          <cell r="E353" t="e">
            <v>#REF!</v>
          </cell>
          <cell r="F353" t="e">
            <v>#REF!</v>
          </cell>
          <cell r="G353" t="e">
            <v>#REF!</v>
          </cell>
          <cell r="H353" t="e">
            <v>#REF!</v>
          </cell>
          <cell r="I353" t="e">
            <v>#REF!</v>
          </cell>
          <cell r="J353" t="e">
            <v>#REF!</v>
          </cell>
          <cell r="K353" t="e">
            <v>#REF!</v>
          </cell>
          <cell r="L353" t="e">
            <v>#REF!</v>
          </cell>
          <cell r="M353" t="e">
            <v>#REF!</v>
          </cell>
          <cell r="N353" t="e">
            <v>#REF!</v>
          </cell>
          <cell r="O353" t="e">
            <v>#REF!</v>
          </cell>
          <cell r="P353" t="e">
            <v>#REF!</v>
          </cell>
          <cell r="Q353" t="e">
            <v>#REF!</v>
          </cell>
          <cell r="R353" t="e">
            <v>#REF!</v>
          </cell>
          <cell r="S353" t="e">
            <v>#REF!</v>
          </cell>
          <cell r="T353" t="e">
            <v>#REF!</v>
          </cell>
          <cell r="U353" t="e">
            <v>#REF!</v>
          </cell>
          <cell r="V353" t="e">
            <v>#REF!</v>
          </cell>
          <cell r="W353" t="e">
            <v>#REF!</v>
          </cell>
          <cell r="X353" t="e">
            <v>#REF!</v>
          </cell>
          <cell r="Y353" t="e">
            <v>#REF!</v>
          </cell>
          <cell r="Z353" t="e">
            <v>#REF!</v>
          </cell>
          <cell r="AA353" t="e">
            <v>#REF!</v>
          </cell>
          <cell r="AB353" t="e">
            <v>#REF!</v>
          </cell>
          <cell r="AC353" t="e">
            <v>#REF!</v>
          </cell>
          <cell r="AD353" t="e">
            <v>#REF!</v>
          </cell>
          <cell r="AE353" t="e">
            <v>#REF!</v>
          </cell>
          <cell r="AF353" t="e">
            <v>#REF!</v>
          </cell>
          <cell r="AG353" t="e">
            <v>#REF!</v>
          </cell>
          <cell r="AH353" t="e">
            <v>#REF!</v>
          </cell>
          <cell r="AI353" t="e">
            <v>#REF!</v>
          </cell>
          <cell r="AJ353" t="e">
            <v>#REF!</v>
          </cell>
          <cell r="AK353" t="e">
            <v>#REF!</v>
          </cell>
          <cell r="AL353" t="e">
            <v>#REF!</v>
          </cell>
          <cell r="AM353" t="e">
            <v>#REF!</v>
          </cell>
          <cell r="AN353" t="e">
            <v>#REF!</v>
          </cell>
          <cell r="AO353" t="e">
            <v>#REF!</v>
          </cell>
          <cell r="AP353" t="e">
            <v>#REF!</v>
          </cell>
          <cell r="AQ353" t="e">
            <v>#REF!</v>
          </cell>
          <cell r="AR353" t="e">
            <v>#REF!</v>
          </cell>
          <cell r="AS353" t="e">
            <v>#REF!</v>
          </cell>
          <cell r="AT353" t="e">
            <v>#REF!</v>
          </cell>
          <cell r="AU353" t="e">
            <v>#REF!</v>
          </cell>
          <cell r="AV353" t="e">
            <v>#REF!</v>
          </cell>
          <cell r="AW353" t="e">
            <v>#REF!</v>
          </cell>
          <cell r="AX353" t="e">
            <v>#REF!</v>
          </cell>
          <cell r="AY353" t="e">
            <v>#REF!</v>
          </cell>
          <cell r="AZ353" t="e">
            <v>#REF!</v>
          </cell>
          <cell r="BA353" t="e">
            <v>#REF!</v>
          </cell>
          <cell r="BB353" t="e">
            <v>#REF!</v>
          </cell>
          <cell r="BC353" t="e">
            <v>#REF!</v>
          </cell>
          <cell r="BD353" t="e">
            <v>#REF!</v>
          </cell>
          <cell r="BE353" t="e">
            <v>#REF!</v>
          </cell>
        </row>
        <row r="354">
          <cell r="E354" t="e">
            <v>#REF!</v>
          </cell>
          <cell r="F354" t="e">
            <v>#REF!</v>
          </cell>
          <cell r="G354" t="e">
            <v>#REF!</v>
          </cell>
          <cell r="H354" t="e">
            <v>#REF!</v>
          </cell>
          <cell r="I354" t="e">
            <v>#REF!</v>
          </cell>
          <cell r="J354" t="e">
            <v>#REF!</v>
          </cell>
          <cell r="K354" t="e">
            <v>#REF!</v>
          </cell>
          <cell r="L354" t="e">
            <v>#REF!</v>
          </cell>
          <cell r="M354" t="e">
            <v>#REF!</v>
          </cell>
          <cell r="N354" t="e">
            <v>#REF!</v>
          </cell>
          <cell r="O354" t="e">
            <v>#REF!</v>
          </cell>
          <cell r="P354" t="e">
            <v>#REF!</v>
          </cell>
          <cell r="Q354" t="e">
            <v>#REF!</v>
          </cell>
          <cell r="R354" t="e">
            <v>#REF!</v>
          </cell>
          <cell r="S354" t="e">
            <v>#REF!</v>
          </cell>
          <cell r="T354" t="e">
            <v>#REF!</v>
          </cell>
          <cell r="U354" t="e">
            <v>#REF!</v>
          </cell>
          <cell r="V354" t="e">
            <v>#REF!</v>
          </cell>
          <cell r="W354" t="e">
            <v>#REF!</v>
          </cell>
          <cell r="X354" t="e">
            <v>#REF!</v>
          </cell>
          <cell r="Y354" t="e">
            <v>#REF!</v>
          </cell>
          <cell r="Z354" t="e">
            <v>#REF!</v>
          </cell>
          <cell r="AA354" t="e">
            <v>#REF!</v>
          </cell>
          <cell r="AB354" t="e">
            <v>#REF!</v>
          </cell>
          <cell r="AC354" t="e">
            <v>#REF!</v>
          </cell>
          <cell r="AD354" t="e">
            <v>#REF!</v>
          </cell>
          <cell r="AE354" t="e">
            <v>#REF!</v>
          </cell>
          <cell r="AF354" t="e">
            <v>#REF!</v>
          </cell>
          <cell r="AG354" t="e">
            <v>#REF!</v>
          </cell>
          <cell r="AH354" t="e">
            <v>#REF!</v>
          </cell>
          <cell r="AI354" t="e">
            <v>#REF!</v>
          </cell>
          <cell r="AJ354" t="e">
            <v>#REF!</v>
          </cell>
          <cell r="AK354" t="e">
            <v>#REF!</v>
          </cell>
          <cell r="AL354" t="e">
            <v>#REF!</v>
          </cell>
          <cell r="AM354" t="e">
            <v>#REF!</v>
          </cell>
          <cell r="AN354" t="e">
            <v>#REF!</v>
          </cell>
          <cell r="AO354" t="e">
            <v>#REF!</v>
          </cell>
          <cell r="AP354" t="e">
            <v>#REF!</v>
          </cell>
          <cell r="AQ354" t="e">
            <v>#REF!</v>
          </cell>
          <cell r="AR354" t="e">
            <v>#REF!</v>
          </cell>
          <cell r="AS354" t="e">
            <v>#REF!</v>
          </cell>
          <cell r="AT354" t="e">
            <v>#REF!</v>
          </cell>
          <cell r="AU354" t="e">
            <v>#REF!</v>
          </cell>
          <cell r="AV354" t="e">
            <v>#REF!</v>
          </cell>
          <cell r="AW354" t="e">
            <v>#REF!</v>
          </cell>
          <cell r="AX354" t="e">
            <v>#REF!</v>
          </cell>
          <cell r="AY354" t="e">
            <v>#REF!</v>
          </cell>
          <cell r="AZ354" t="e">
            <v>#REF!</v>
          </cell>
          <cell r="BA354" t="e">
            <v>#REF!</v>
          </cell>
          <cell r="BB354" t="e">
            <v>#REF!</v>
          </cell>
          <cell r="BC354" t="e">
            <v>#REF!</v>
          </cell>
          <cell r="BD354" t="e">
            <v>#REF!</v>
          </cell>
          <cell r="BE354" t="e">
            <v>#REF!</v>
          </cell>
        </row>
        <row r="355">
          <cell r="E355" t="e">
            <v>#REF!</v>
          </cell>
          <cell r="F355" t="e">
            <v>#REF!</v>
          </cell>
          <cell r="G355" t="e">
            <v>#REF!</v>
          </cell>
          <cell r="H355" t="e">
            <v>#REF!</v>
          </cell>
          <cell r="I355" t="e">
            <v>#REF!</v>
          </cell>
          <cell r="J355" t="e">
            <v>#REF!</v>
          </cell>
          <cell r="K355" t="e">
            <v>#REF!</v>
          </cell>
          <cell r="L355" t="e">
            <v>#REF!</v>
          </cell>
          <cell r="M355" t="e">
            <v>#REF!</v>
          </cell>
          <cell r="N355" t="e">
            <v>#REF!</v>
          </cell>
          <cell r="O355" t="e">
            <v>#REF!</v>
          </cell>
          <cell r="P355" t="e">
            <v>#REF!</v>
          </cell>
          <cell r="Q355" t="e">
            <v>#REF!</v>
          </cell>
          <cell r="R355" t="e">
            <v>#REF!</v>
          </cell>
          <cell r="S355" t="e">
            <v>#REF!</v>
          </cell>
          <cell r="T355" t="e">
            <v>#REF!</v>
          </cell>
          <cell r="U355" t="e">
            <v>#REF!</v>
          </cell>
          <cell r="V355" t="e">
            <v>#REF!</v>
          </cell>
          <cell r="W355" t="e">
            <v>#REF!</v>
          </cell>
          <cell r="X355" t="e">
            <v>#REF!</v>
          </cell>
          <cell r="Y355" t="e">
            <v>#REF!</v>
          </cell>
          <cell r="Z355" t="e">
            <v>#REF!</v>
          </cell>
          <cell r="AA355" t="e">
            <v>#REF!</v>
          </cell>
          <cell r="AB355" t="e">
            <v>#REF!</v>
          </cell>
          <cell r="AC355" t="e">
            <v>#REF!</v>
          </cell>
          <cell r="AD355" t="e">
            <v>#REF!</v>
          </cell>
          <cell r="AE355" t="e">
            <v>#REF!</v>
          </cell>
          <cell r="AF355" t="e">
            <v>#REF!</v>
          </cell>
          <cell r="AG355" t="e">
            <v>#REF!</v>
          </cell>
          <cell r="AH355" t="e">
            <v>#REF!</v>
          </cell>
          <cell r="AI355" t="e">
            <v>#REF!</v>
          </cell>
          <cell r="AJ355" t="e">
            <v>#REF!</v>
          </cell>
          <cell r="AK355" t="e">
            <v>#REF!</v>
          </cell>
          <cell r="AL355" t="e">
            <v>#REF!</v>
          </cell>
          <cell r="AM355" t="e">
            <v>#REF!</v>
          </cell>
          <cell r="AN355" t="e">
            <v>#REF!</v>
          </cell>
          <cell r="AO355" t="e">
            <v>#REF!</v>
          </cell>
          <cell r="AP355" t="e">
            <v>#REF!</v>
          </cell>
          <cell r="AQ355" t="e">
            <v>#REF!</v>
          </cell>
          <cell r="AR355" t="e">
            <v>#REF!</v>
          </cell>
          <cell r="AS355" t="e">
            <v>#REF!</v>
          </cell>
          <cell r="AT355" t="e">
            <v>#REF!</v>
          </cell>
          <cell r="AU355" t="e">
            <v>#REF!</v>
          </cell>
          <cell r="AV355" t="e">
            <v>#REF!</v>
          </cell>
          <cell r="AW355" t="e">
            <v>#REF!</v>
          </cell>
          <cell r="AX355" t="e">
            <v>#REF!</v>
          </cell>
          <cell r="AY355" t="e">
            <v>#REF!</v>
          </cell>
          <cell r="AZ355" t="e">
            <v>#REF!</v>
          </cell>
          <cell r="BA355" t="e">
            <v>#REF!</v>
          </cell>
          <cell r="BB355" t="e">
            <v>#REF!</v>
          </cell>
          <cell r="BC355" t="e">
            <v>#REF!</v>
          </cell>
          <cell r="BD355" t="e">
            <v>#REF!</v>
          </cell>
          <cell r="BE355" t="e">
            <v>#REF!</v>
          </cell>
        </row>
        <row r="356">
          <cell r="E356" t="e">
            <v>#REF!</v>
          </cell>
          <cell r="F356" t="e">
            <v>#REF!</v>
          </cell>
          <cell r="G356" t="e">
            <v>#REF!</v>
          </cell>
          <cell r="H356" t="e">
            <v>#REF!</v>
          </cell>
          <cell r="I356" t="e">
            <v>#REF!</v>
          </cell>
          <cell r="J356" t="e">
            <v>#REF!</v>
          </cell>
          <cell r="K356" t="e">
            <v>#REF!</v>
          </cell>
          <cell r="L356" t="e">
            <v>#REF!</v>
          </cell>
          <cell r="M356" t="e">
            <v>#REF!</v>
          </cell>
          <cell r="N356" t="e">
            <v>#REF!</v>
          </cell>
          <cell r="O356" t="e">
            <v>#REF!</v>
          </cell>
          <cell r="P356" t="e">
            <v>#REF!</v>
          </cell>
          <cell r="Q356" t="e">
            <v>#REF!</v>
          </cell>
          <cell r="R356" t="e">
            <v>#REF!</v>
          </cell>
          <cell r="S356" t="e">
            <v>#REF!</v>
          </cell>
          <cell r="T356" t="e">
            <v>#REF!</v>
          </cell>
          <cell r="U356" t="e">
            <v>#REF!</v>
          </cell>
          <cell r="V356" t="e">
            <v>#REF!</v>
          </cell>
          <cell r="W356" t="e">
            <v>#REF!</v>
          </cell>
          <cell r="X356" t="e">
            <v>#REF!</v>
          </cell>
          <cell r="Y356" t="e">
            <v>#REF!</v>
          </cell>
          <cell r="Z356" t="e">
            <v>#REF!</v>
          </cell>
          <cell r="AA356" t="e">
            <v>#REF!</v>
          </cell>
          <cell r="AB356" t="e">
            <v>#REF!</v>
          </cell>
          <cell r="AC356" t="e">
            <v>#REF!</v>
          </cell>
          <cell r="AD356" t="e">
            <v>#REF!</v>
          </cell>
          <cell r="AE356" t="e">
            <v>#REF!</v>
          </cell>
          <cell r="AF356" t="e">
            <v>#REF!</v>
          </cell>
          <cell r="AG356" t="e">
            <v>#REF!</v>
          </cell>
          <cell r="AH356" t="e">
            <v>#REF!</v>
          </cell>
          <cell r="AI356" t="e">
            <v>#REF!</v>
          </cell>
          <cell r="AJ356" t="e">
            <v>#REF!</v>
          </cell>
          <cell r="AK356" t="e">
            <v>#REF!</v>
          </cell>
          <cell r="AL356" t="e">
            <v>#REF!</v>
          </cell>
          <cell r="AM356" t="e">
            <v>#REF!</v>
          </cell>
          <cell r="AN356" t="e">
            <v>#REF!</v>
          </cell>
          <cell r="AO356" t="e">
            <v>#REF!</v>
          </cell>
          <cell r="AP356" t="e">
            <v>#REF!</v>
          </cell>
          <cell r="AQ356" t="e">
            <v>#REF!</v>
          </cell>
          <cell r="AR356" t="e">
            <v>#REF!</v>
          </cell>
          <cell r="AS356" t="e">
            <v>#REF!</v>
          </cell>
          <cell r="AT356" t="e">
            <v>#REF!</v>
          </cell>
          <cell r="AU356" t="e">
            <v>#REF!</v>
          </cell>
          <cell r="AV356" t="e">
            <v>#REF!</v>
          </cell>
          <cell r="AW356" t="e">
            <v>#REF!</v>
          </cell>
          <cell r="AX356" t="e">
            <v>#REF!</v>
          </cell>
          <cell r="AY356" t="e">
            <v>#REF!</v>
          </cell>
          <cell r="AZ356" t="e">
            <v>#REF!</v>
          </cell>
          <cell r="BA356" t="e">
            <v>#REF!</v>
          </cell>
          <cell r="BB356" t="e">
            <v>#REF!</v>
          </cell>
          <cell r="BC356" t="e">
            <v>#REF!</v>
          </cell>
          <cell r="BD356" t="e">
            <v>#REF!</v>
          </cell>
          <cell r="BE356" t="e">
            <v>#REF!</v>
          </cell>
        </row>
        <row r="357">
          <cell r="E357" t="e">
            <v>#REF!</v>
          </cell>
          <cell r="F357" t="e">
            <v>#REF!</v>
          </cell>
          <cell r="G357" t="e">
            <v>#REF!</v>
          </cell>
          <cell r="H357" t="e">
            <v>#REF!</v>
          </cell>
          <cell r="I357" t="e">
            <v>#REF!</v>
          </cell>
          <cell r="J357" t="e">
            <v>#REF!</v>
          </cell>
          <cell r="K357" t="e">
            <v>#REF!</v>
          </cell>
          <cell r="L357" t="e">
            <v>#REF!</v>
          </cell>
          <cell r="M357" t="e">
            <v>#REF!</v>
          </cell>
          <cell r="N357" t="e">
            <v>#REF!</v>
          </cell>
          <cell r="O357" t="e">
            <v>#REF!</v>
          </cell>
          <cell r="P357" t="e">
            <v>#REF!</v>
          </cell>
          <cell r="Q357" t="e">
            <v>#REF!</v>
          </cell>
          <cell r="R357" t="e">
            <v>#REF!</v>
          </cell>
          <cell r="S357" t="e">
            <v>#REF!</v>
          </cell>
          <cell r="T357" t="e">
            <v>#REF!</v>
          </cell>
          <cell r="U357" t="e">
            <v>#REF!</v>
          </cell>
          <cell r="V357" t="e">
            <v>#REF!</v>
          </cell>
          <cell r="W357" t="e">
            <v>#REF!</v>
          </cell>
          <cell r="X357" t="e">
            <v>#REF!</v>
          </cell>
          <cell r="Y357" t="e">
            <v>#REF!</v>
          </cell>
          <cell r="Z357" t="e">
            <v>#REF!</v>
          </cell>
          <cell r="AA357" t="e">
            <v>#REF!</v>
          </cell>
          <cell r="AB357" t="e">
            <v>#REF!</v>
          </cell>
          <cell r="AC357" t="e">
            <v>#REF!</v>
          </cell>
          <cell r="AD357" t="e">
            <v>#REF!</v>
          </cell>
          <cell r="AE357" t="e">
            <v>#REF!</v>
          </cell>
          <cell r="AF357" t="e">
            <v>#REF!</v>
          </cell>
          <cell r="AG357" t="e">
            <v>#REF!</v>
          </cell>
          <cell r="AH357" t="e">
            <v>#REF!</v>
          </cell>
          <cell r="AI357" t="e">
            <v>#REF!</v>
          </cell>
          <cell r="AJ357" t="e">
            <v>#REF!</v>
          </cell>
          <cell r="AK357" t="e">
            <v>#REF!</v>
          </cell>
          <cell r="AL357" t="e">
            <v>#REF!</v>
          </cell>
          <cell r="AM357" t="e">
            <v>#REF!</v>
          </cell>
          <cell r="AN357" t="e">
            <v>#REF!</v>
          </cell>
          <cell r="AO357" t="e">
            <v>#REF!</v>
          </cell>
          <cell r="AP357" t="e">
            <v>#REF!</v>
          </cell>
          <cell r="AQ357" t="e">
            <v>#REF!</v>
          </cell>
          <cell r="AR357" t="e">
            <v>#REF!</v>
          </cell>
          <cell r="AS357" t="e">
            <v>#REF!</v>
          </cell>
          <cell r="AT357" t="e">
            <v>#REF!</v>
          </cell>
          <cell r="AU357" t="e">
            <v>#REF!</v>
          </cell>
          <cell r="AV357" t="e">
            <v>#REF!</v>
          </cell>
          <cell r="AW357" t="e">
            <v>#REF!</v>
          </cell>
          <cell r="AX357" t="e">
            <v>#REF!</v>
          </cell>
          <cell r="AY357" t="e">
            <v>#REF!</v>
          </cell>
          <cell r="AZ357" t="e">
            <v>#REF!</v>
          </cell>
          <cell r="BA357" t="e">
            <v>#REF!</v>
          </cell>
          <cell r="BB357" t="e">
            <v>#REF!</v>
          </cell>
          <cell r="BC357" t="e">
            <v>#REF!</v>
          </cell>
          <cell r="BD357" t="e">
            <v>#REF!</v>
          </cell>
          <cell r="BE357" t="e">
            <v>#REF!</v>
          </cell>
        </row>
        <row r="358">
          <cell r="E358" t="e">
            <v>#REF!</v>
          </cell>
          <cell r="F358" t="e">
            <v>#REF!</v>
          </cell>
          <cell r="G358" t="e">
            <v>#REF!</v>
          </cell>
          <cell r="H358" t="e">
            <v>#REF!</v>
          </cell>
          <cell r="I358" t="e">
            <v>#REF!</v>
          </cell>
          <cell r="J358" t="e">
            <v>#REF!</v>
          </cell>
          <cell r="K358" t="e">
            <v>#REF!</v>
          </cell>
          <cell r="L358" t="e">
            <v>#REF!</v>
          </cell>
          <cell r="M358" t="e">
            <v>#REF!</v>
          </cell>
          <cell r="N358" t="e">
            <v>#REF!</v>
          </cell>
          <cell r="O358" t="e">
            <v>#REF!</v>
          </cell>
          <cell r="P358" t="e">
            <v>#REF!</v>
          </cell>
          <cell r="Q358" t="e">
            <v>#REF!</v>
          </cell>
          <cell r="R358" t="e">
            <v>#REF!</v>
          </cell>
          <cell r="S358" t="e">
            <v>#REF!</v>
          </cell>
          <cell r="T358" t="e">
            <v>#REF!</v>
          </cell>
          <cell r="U358" t="e">
            <v>#REF!</v>
          </cell>
          <cell r="V358" t="e">
            <v>#REF!</v>
          </cell>
          <cell r="W358" t="e">
            <v>#REF!</v>
          </cell>
          <cell r="X358" t="e">
            <v>#REF!</v>
          </cell>
          <cell r="Y358" t="e">
            <v>#REF!</v>
          </cell>
          <cell r="Z358" t="e">
            <v>#REF!</v>
          </cell>
          <cell r="AA358" t="e">
            <v>#REF!</v>
          </cell>
          <cell r="AB358" t="e">
            <v>#REF!</v>
          </cell>
          <cell r="AC358" t="e">
            <v>#REF!</v>
          </cell>
          <cell r="AD358" t="e">
            <v>#REF!</v>
          </cell>
          <cell r="AE358" t="e">
            <v>#REF!</v>
          </cell>
          <cell r="AF358" t="e">
            <v>#REF!</v>
          </cell>
          <cell r="AG358" t="e">
            <v>#REF!</v>
          </cell>
          <cell r="AH358" t="e">
            <v>#REF!</v>
          </cell>
          <cell r="AI358" t="e">
            <v>#REF!</v>
          </cell>
          <cell r="AJ358" t="e">
            <v>#REF!</v>
          </cell>
          <cell r="AK358" t="e">
            <v>#REF!</v>
          </cell>
          <cell r="AL358" t="e">
            <v>#REF!</v>
          </cell>
          <cell r="AM358" t="e">
            <v>#REF!</v>
          </cell>
          <cell r="AN358" t="e">
            <v>#REF!</v>
          </cell>
          <cell r="AO358" t="e">
            <v>#REF!</v>
          </cell>
          <cell r="AP358" t="e">
            <v>#REF!</v>
          </cell>
          <cell r="AQ358" t="e">
            <v>#REF!</v>
          </cell>
          <cell r="AR358" t="e">
            <v>#REF!</v>
          </cell>
          <cell r="AS358" t="e">
            <v>#REF!</v>
          </cell>
          <cell r="AT358" t="e">
            <v>#REF!</v>
          </cell>
          <cell r="AU358" t="e">
            <v>#REF!</v>
          </cell>
          <cell r="AV358" t="e">
            <v>#REF!</v>
          </cell>
          <cell r="AW358" t="e">
            <v>#REF!</v>
          </cell>
          <cell r="AX358" t="e">
            <v>#REF!</v>
          </cell>
          <cell r="AY358" t="e">
            <v>#REF!</v>
          </cell>
          <cell r="AZ358" t="e">
            <v>#REF!</v>
          </cell>
          <cell r="BA358" t="e">
            <v>#REF!</v>
          </cell>
          <cell r="BB358" t="e">
            <v>#REF!</v>
          </cell>
          <cell r="BC358" t="e">
            <v>#REF!</v>
          </cell>
          <cell r="BD358" t="e">
            <v>#REF!</v>
          </cell>
          <cell r="BE358" t="e">
            <v>#REF!</v>
          </cell>
        </row>
        <row r="359">
          <cell r="E359" t="e">
            <v>#REF!</v>
          </cell>
          <cell r="F359" t="e">
            <v>#REF!</v>
          </cell>
          <cell r="G359" t="e">
            <v>#REF!</v>
          </cell>
          <cell r="H359" t="e">
            <v>#REF!</v>
          </cell>
          <cell r="I359" t="e">
            <v>#REF!</v>
          </cell>
          <cell r="J359" t="e">
            <v>#REF!</v>
          </cell>
          <cell r="K359" t="e">
            <v>#REF!</v>
          </cell>
          <cell r="L359" t="e">
            <v>#REF!</v>
          </cell>
          <cell r="M359" t="e">
            <v>#REF!</v>
          </cell>
          <cell r="N359" t="e">
            <v>#REF!</v>
          </cell>
          <cell r="O359" t="e">
            <v>#REF!</v>
          </cell>
          <cell r="P359" t="e">
            <v>#REF!</v>
          </cell>
          <cell r="Q359" t="e">
            <v>#REF!</v>
          </cell>
          <cell r="R359" t="e">
            <v>#REF!</v>
          </cell>
          <cell r="S359" t="e">
            <v>#REF!</v>
          </cell>
          <cell r="T359" t="e">
            <v>#REF!</v>
          </cell>
          <cell r="U359" t="e">
            <v>#REF!</v>
          </cell>
          <cell r="V359" t="e">
            <v>#REF!</v>
          </cell>
          <cell r="W359" t="e">
            <v>#REF!</v>
          </cell>
          <cell r="X359" t="e">
            <v>#REF!</v>
          </cell>
          <cell r="Y359" t="e">
            <v>#REF!</v>
          </cell>
          <cell r="Z359" t="e">
            <v>#REF!</v>
          </cell>
          <cell r="AA359" t="e">
            <v>#REF!</v>
          </cell>
          <cell r="AB359" t="e">
            <v>#REF!</v>
          </cell>
          <cell r="AC359" t="e">
            <v>#REF!</v>
          </cell>
          <cell r="AD359" t="e">
            <v>#REF!</v>
          </cell>
          <cell r="AE359" t="e">
            <v>#REF!</v>
          </cell>
          <cell r="AF359" t="e">
            <v>#REF!</v>
          </cell>
          <cell r="AG359" t="e">
            <v>#REF!</v>
          </cell>
          <cell r="AH359" t="e">
            <v>#REF!</v>
          </cell>
          <cell r="AI359" t="e">
            <v>#REF!</v>
          </cell>
          <cell r="AJ359" t="e">
            <v>#REF!</v>
          </cell>
          <cell r="AK359" t="e">
            <v>#REF!</v>
          </cell>
          <cell r="AL359" t="e">
            <v>#REF!</v>
          </cell>
          <cell r="AM359" t="e">
            <v>#REF!</v>
          </cell>
          <cell r="AN359" t="e">
            <v>#REF!</v>
          </cell>
          <cell r="AO359" t="e">
            <v>#REF!</v>
          </cell>
          <cell r="AP359" t="e">
            <v>#REF!</v>
          </cell>
          <cell r="AQ359" t="e">
            <v>#REF!</v>
          </cell>
          <cell r="AR359" t="e">
            <v>#REF!</v>
          </cell>
          <cell r="AS359" t="e">
            <v>#REF!</v>
          </cell>
          <cell r="AT359" t="e">
            <v>#REF!</v>
          </cell>
          <cell r="AU359" t="e">
            <v>#REF!</v>
          </cell>
          <cell r="AV359" t="e">
            <v>#REF!</v>
          </cell>
          <cell r="AW359" t="e">
            <v>#REF!</v>
          </cell>
          <cell r="AX359" t="e">
            <v>#REF!</v>
          </cell>
          <cell r="AY359" t="e">
            <v>#REF!</v>
          </cell>
          <cell r="AZ359" t="e">
            <v>#REF!</v>
          </cell>
          <cell r="BA359" t="e">
            <v>#REF!</v>
          </cell>
          <cell r="BB359" t="e">
            <v>#REF!</v>
          </cell>
          <cell r="BC359" t="e">
            <v>#REF!</v>
          </cell>
          <cell r="BD359" t="e">
            <v>#REF!</v>
          </cell>
          <cell r="BE359" t="e">
            <v>#REF!</v>
          </cell>
        </row>
        <row r="360">
          <cell r="E360" t="e">
            <v>#REF!</v>
          </cell>
          <cell r="F360" t="e">
            <v>#REF!</v>
          </cell>
          <cell r="G360" t="e">
            <v>#REF!</v>
          </cell>
          <cell r="H360" t="e">
            <v>#REF!</v>
          </cell>
          <cell r="I360" t="e">
            <v>#REF!</v>
          </cell>
          <cell r="J360" t="e">
            <v>#REF!</v>
          </cell>
          <cell r="K360" t="e">
            <v>#REF!</v>
          </cell>
          <cell r="L360" t="e">
            <v>#REF!</v>
          </cell>
          <cell r="M360" t="e">
            <v>#REF!</v>
          </cell>
          <cell r="N360" t="e">
            <v>#REF!</v>
          </cell>
          <cell r="O360" t="e">
            <v>#REF!</v>
          </cell>
          <cell r="P360" t="e">
            <v>#REF!</v>
          </cell>
          <cell r="Q360" t="e">
            <v>#REF!</v>
          </cell>
          <cell r="R360" t="e">
            <v>#REF!</v>
          </cell>
          <cell r="S360" t="e">
            <v>#REF!</v>
          </cell>
          <cell r="T360" t="e">
            <v>#REF!</v>
          </cell>
          <cell r="U360" t="e">
            <v>#REF!</v>
          </cell>
          <cell r="V360" t="e">
            <v>#REF!</v>
          </cell>
          <cell r="W360" t="e">
            <v>#REF!</v>
          </cell>
          <cell r="X360" t="e">
            <v>#REF!</v>
          </cell>
          <cell r="Y360" t="e">
            <v>#REF!</v>
          </cell>
          <cell r="Z360" t="e">
            <v>#REF!</v>
          </cell>
          <cell r="AA360" t="e">
            <v>#REF!</v>
          </cell>
          <cell r="AB360" t="e">
            <v>#REF!</v>
          </cell>
          <cell r="AC360" t="e">
            <v>#REF!</v>
          </cell>
          <cell r="AD360" t="e">
            <v>#REF!</v>
          </cell>
          <cell r="AE360" t="e">
            <v>#REF!</v>
          </cell>
          <cell r="AF360" t="e">
            <v>#REF!</v>
          </cell>
          <cell r="AG360" t="e">
            <v>#REF!</v>
          </cell>
          <cell r="AH360" t="e">
            <v>#REF!</v>
          </cell>
          <cell r="AI360" t="e">
            <v>#REF!</v>
          </cell>
          <cell r="AJ360" t="e">
            <v>#REF!</v>
          </cell>
          <cell r="AK360" t="e">
            <v>#REF!</v>
          </cell>
          <cell r="AL360" t="e">
            <v>#REF!</v>
          </cell>
          <cell r="AM360" t="e">
            <v>#REF!</v>
          </cell>
          <cell r="AN360" t="e">
            <v>#REF!</v>
          </cell>
          <cell r="AO360" t="e">
            <v>#REF!</v>
          </cell>
          <cell r="AP360" t="e">
            <v>#REF!</v>
          </cell>
          <cell r="AQ360" t="e">
            <v>#REF!</v>
          </cell>
          <cell r="AR360" t="e">
            <v>#REF!</v>
          </cell>
          <cell r="AS360" t="e">
            <v>#REF!</v>
          </cell>
          <cell r="AT360" t="e">
            <v>#REF!</v>
          </cell>
          <cell r="AU360" t="e">
            <v>#REF!</v>
          </cell>
          <cell r="AV360" t="e">
            <v>#REF!</v>
          </cell>
          <cell r="AW360" t="e">
            <v>#REF!</v>
          </cell>
          <cell r="AX360" t="e">
            <v>#REF!</v>
          </cell>
          <cell r="AY360" t="e">
            <v>#REF!</v>
          </cell>
          <cell r="AZ360" t="e">
            <v>#REF!</v>
          </cell>
          <cell r="BA360" t="e">
            <v>#REF!</v>
          </cell>
          <cell r="BB360" t="e">
            <v>#REF!</v>
          </cell>
          <cell r="BC360" t="e">
            <v>#REF!</v>
          </cell>
          <cell r="BD360" t="e">
            <v>#REF!</v>
          </cell>
          <cell r="BE360" t="e">
            <v>#REF!</v>
          </cell>
        </row>
        <row r="361">
          <cell r="E361" t="e">
            <v>#REF!</v>
          </cell>
          <cell r="F361" t="e">
            <v>#REF!</v>
          </cell>
          <cell r="G361" t="e">
            <v>#REF!</v>
          </cell>
          <cell r="H361" t="e">
            <v>#REF!</v>
          </cell>
          <cell r="I361" t="e">
            <v>#REF!</v>
          </cell>
          <cell r="J361" t="e">
            <v>#REF!</v>
          </cell>
          <cell r="K361" t="e">
            <v>#REF!</v>
          </cell>
          <cell r="L361" t="e">
            <v>#REF!</v>
          </cell>
          <cell r="M361" t="e">
            <v>#REF!</v>
          </cell>
          <cell r="N361" t="e">
            <v>#REF!</v>
          </cell>
          <cell r="O361" t="e">
            <v>#REF!</v>
          </cell>
          <cell r="P361" t="e">
            <v>#REF!</v>
          </cell>
          <cell r="Q361" t="e">
            <v>#REF!</v>
          </cell>
          <cell r="R361" t="e">
            <v>#REF!</v>
          </cell>
          <cell r="S361" t="e">
            <v>#REF!</v>
          </cell>
          <cell r="T361" t="e">
            <v>#REF!</v>
          </cell>
          <cell r="U361" t="e">
            <v>#REF!</v>
          </cell>
          <cell r="V361" t="e">
            <v>#REF!</v>
          </cell>
          <cell r="W361" t="e">
            <v>#REF!</v>
          </cell>
          <cell r="X361" t="e">
            <v>#REF!</v>
          </cell>
          <cell r="Y361" t="e">
            <v>#REF!</v>
          </cell>
          <cell r="Z361" t="e">
            <v>#REF!</v>
          </cell>
          <cell r="AA361" t="e">
            <v>#REF!</v>
          </cell>
          <cell r="AB361" t="e">
            <v>#REF!</v>
          </cell>
          <cell r="AC361" t="e">
            <v>#REF!</v>
          </cell>
          <cell r="AD361" t="e">
            <v>#REF!</v>
          </cell>
          <cell r="AE361" t="e">
            <v>#REF!</v>
          </cell>
          <cell r="AF361" t="e">
            <v>#REF!</v>
          </cell>
          <cell r="AG361" t="e">
            <v>#REF!</v>
          </cell>
          <cell r="AH361" t="e">
            <v>#REF!</v>
          </cell>
          <cell r="AI361" t="e">
            <v>#REF!</v>
          </cell>
          <cell r="AJ361" t="e">
            <v>#REF!</v>
          </cell>
          <cell r="AK361" t="e">
            <v>#REF!</v>
          </cell>
          <cell r="AL361" t="e">
            <v>#REF!</v>
          </cell>
          <cell r="AM361" t="e">
            <v>#REF!</v>
          </cell>
          <cell r="AN361" t="e">
            <v>#REF!</v>
          </cell>
          <cell r="AO361" t="e">
            <v>#REF!</v>
          </cell>
          <cell r="AP361" t="e">
            <v>#REF!</v>
          </cell>
          <cell r="AQ361" t="e">
            <v>#REF!</v>
          </cell>
          <cell r="AR361" t="e">
            <v>#REF!</v>
          </cell>
          <cell r="AS361" t="e">
            <v>#REF!</v>
          </cell>
          <cell r="AT361" t="e">
            <v>#REF!</v>
          </cell>
          <cell r="AU361" t="e">
            <v>#REF!</v>
          </cell>
          <cell r="AV361" t="e">
            <v>#REF!</v>
          </cell>
          <cell r="AW361" t="e">
            <v>#REF!</v>
          </cell>
          <cell r="AX361" t="e">
            <v>#REF!</v>
          </cell>
          <cell r="AY361" t="e">
            <v>#REF!</v>
          </cell>
          <cell r="AZ361" t="e">
            <v>#REF!</v>
          </cell>
          <cell r="BA361" t="e">
            <v>#REF!</v>
          </cell>
          <cell r="BB361" t="e">
            <v>#REF!</v>
          </cell>
          <cell r="BC361" t="e">
            <v>#REF!</v>
          </cell>
          <cell r="BD361" t="e">
            <v>#REF!</v>
          </cell>
          <cell r="BE361" t="e">
            <v>#REF!</v>
          </cell>
        </row>
        <row r="362">
          <cell r="E362" t="e">
            <v>#REF!</v>
          </cell>
          <cell r="F362" t="e">
            <v>#REF!</v>
          </cell>
          <cell r="G362" t="e">
            <v>#REF!</v>
          </cell>
          <cell r="H362" t="e">
            <v>#REF!</v>
          </cell>
          <cell r="I362" t="e">
            <v>#REF!</v>
          </cell>
          <cell r="J362" t="e">
            <v>#REF!</v>
          </cell>
          <cell r="K362" t="e">
            <v>#REF!</v>
          </cell>
          <cell r="L362" t="e">
            <v>#REF!</v>
          </cell>
          <cell r="M362" t="e">
            <v>#REF!</v>
          </cell>
          <cell r="N362" t="e">
            <v>#REF!</v>
          </cell>
          <cell r="O362" t="e">
            <v>#REF!</v>
          </cell>
          <cell r="P362" t="e">
            <v>#REF!</v>
          </cell>
          <cell r="Q362" t="e">
            <v>#REF!</v>
          </cell>
          <cell r="R362" t="e">
            <v>#REF!</v>
          </cell>
          <cell r="S362" t="e">
            <v>#REF!</v>
          </cell>
          <cell r="T362" t="e">
            <v>#REF!</v>
          </cell>
          <cell r="U362" t="e">
            <v>#REF!</v>
          </cell>
          <cell r="V362" t="e">
            <v>#REF!</v>
          </cell>
          <cell r="W362" t="e">
            <v>#REF!</v>
          </cell>
          <cell r="X362" t="e">
            <v>#REF!</v>
          </cell>
          <cell r="Y362" t="e">
            <v>#REF!</v>
          </cell>
          <cell r="Z362" t="e">
            <v>#REF!</v>
          </cell>
          <cell r="AA362" t="e">
            <v>#REF!</v>
          </cell>
          <cell r="AB362" t="e">
            <v>#REF!</v>
          </cell>
          <cell r="AC362" t="e">
            <v>#REF!</v>
          </cell>
          <cell r="AD362" t="e">
            <v>#REF!</v>
          </cell>
          <cell r="AE362" t="e">
            <v>#REF!</v>
          </cell>
          <cell r="AF362" t="e">
            <v>#REF!</v>
          </cell>
          <cell r="AG362" t="e">
            <v>#REF!</v>
          </cell>
          <cell r="AH362" t="e">
            <v>#REF!</v>
          </cell>
          <cell r="AI362" t="e">
            <v>#REF!</v>
          </cell>
          <cell r="AJ362" t="e">
            <v>#REF!</v>
          </cell>
          <cell r="AK362" t="e">
            <v>#REF!</v>
          </cell>
          <cell r="AL362" t="e">
            <v>#REF!</v>
          </cell>
          <cell r="AM362" t="e">
            <v>#REF!</v>
          </cell>
          <cell r="AN362" t="e">
            <v>#REF!</v>
          </cell>
          <cell r="AO362" t="e">
            <v>#REF!</v>
          </cell>
          <cell r="AP362" t="e">
            <v>#REF!</v>
          </cell>
          <cell r="AQ362" t="e">
            <v>#REF!</v>
          </cell>
          <cell r="AR362" t="e">
            <v>#REF!</v>
          </cell>
          <cell r="AS362" t="e">
            <v>#REF!</v>
          </cell>
          <cell r="AT362" t="e">
            <v>#REF!</v>
          </cell>
          <cell r="AU362" t="e">
            <v>#REF!</v>
          </cell>
          <cell r="AV362" t="e">
            <v>#REF!</v>
          </cell>
          <cell r="AW362" t="e">
            <v>#REF!</v>
          </cell>
          <cell r="AX362" t="e">
            <v>#REF!</v>
          </cell>
          <cell r="AY362" t="e">
            <v>#REF!</v>
          </cell>
          <cell r="AZ362" t="e">
            <v>#REF!</v>
          </cell>
          <cell r="BA362" t="e">
            <v>#REF!</v>
          </cell>
          <cell r="BB362" t="e">
            <v>#REF!</v>
          </cell>
          <cell r="BC362" t="e">
            <v>#REF!</v>
          </cell>
          <cell r="BD362" t="e">
            <v>#REF!</v>
          </cell>
          <cell r="BE362" t="e">
            <v>#REF!</v>
          </cell>
        </row>
        <row r="363">
          <cell r="E363" t="e">
            <v>#REF!</v>
          </cell>
          <cell r="F363" t="e">
            <v>#REF!</v>
          </cell>
          <cell r="G363" t="e">
            <v>#REF!</v>
          </cell>
          <cell r="H363" t="e">
            <v>#REF!</v>
          </cell>
          <cell r="I363" t="e">
            <v>#REF!</v>
          </cell>
          <cell r="J363" t="e">
            <v>#REF!</v>
          </cell>
          <cell r="K363" t="e">
            <v>#REF!</v>
          </cell>
          <cell r="L363" t="e">
            <v>#REF!</v>
          </cell>
          <cell r="M363" t="e">
            <v>#REF!</v>
          </cell>
          <cell r="N363" t="e">
            <v>#REF!</v>
          </cell>
          <cell r="O363" t="e">
            <v>#REF!</v>
          </cell>
          <cell r="P363" t="e">
            <v>#REF!</v>
          </cell>
          <cell r="Q363" t="e">
            <v>#REF!</v>
          </cell>
          <cell r="R363" t="e">
            <v>#REF!</v>
          </cell>
          <cell r="S363" t="e">
            <v>#REF!</v>
          </cell>
          <cell r="T363" t="e">
            <v>#REF!</v>
          </cell>
          <cell r="U363" t="e">
            <v>#REF!</v>
          </cell>
          <cell r="V363" t="e">
            <v>#REF!</v>
          </cell>
          <cell r="W363" t="e">
            <v>#REF!</v>
          </cell>
          <cell r="X363" t="e">
            <v>#REF!</v>
          </cell>
          <cell r="Y363" t="e">
            <v>#REF!</v>
          </cell>
          <cell r="Z363" t="e">
            <v>#REF!</v>
          </cell>
          <cell r="AA363" t="e">
            <v>#REF!</v>
          </cell>
          <cell r="AB363" t="e">
            <v>#REF!</v>
          </cell>
          <cell r="AC363" t="e">
            <v>#REF!</v>
          </cell>
          <cell r="AD363" t="e">
            <v>#REF!</v>
          </cell>
          <cell r="AE363" t="e">
            <v>#REF!</v>
          </cell>
          <cell r="AF363" t="e">
            <v>#REF!</v>
          </cell>
          <cell r="AG363" t="e">
            <v>#REF!</v>
          </cell>
          <cell r="AH363" t="e">
            <v>#REF!</v>
          </cell>
          <cell r="AI363" t="e">
            <v>#REF!</v>
          </cell>
          <cell r="AJ363" t="e">
            <v>#REF!</v>
          </cell>
          <cell r="AK363" t="e">
            <v>#REF!</v>
          </cell>
          <cell r="AL363" t="e">
            <v>#REF!</v>
          </cell>
          <cell r="AM363" t="e">
            <v>#REF!</v>
          </cell>
          <cell r="AN363" t="e">
            <v>#REF!</v>
          </cell>
          <cell r="AO363" t="e">
            <v>#REF!</v>
          </cell>
          <cell r="AP363" t="e">
            <v>#REF!</v>
          </cell>
          <cell r="AQ363" t="e">
            <v>#REF!</v>
          </cell>
          <cell r="AR363" t="e">
            <v>#REF!</v>
          </cell>
          <cell r="AS363" t="e">
            <v>#REF!</v>
          </cell>
          <cell r="AT363" t="e">
            <v>#REF!</v>
          </cell>
          <cell r="AU363" t="e">
            <v>#REF!</v>
          </cell>
          <cell r="AV363" t="e">
            <v>#REF!</v>
          </cell>
          <cell r="AW363" t="e">
            <v>#REF!</v>
          </cell>
          <cell r="AX363" t="e">
            <v>#REF!</v>
          </cell>
          <cell r="AY363" t="e">
            <v>#REF!</v>
          </cell>
          <cell r="AZ363" t="e">
            <v>#REF!</v>
          </cell>
          <cell r="BA363" t="e">
            <v>#REF!</v>
          </cell>
          <cell r="BB363" t="e">
            <v>#REF!</v>
          </cell>
          <cell r="BC363" t="e">
            <v>#REF!</v>
          </cell>
          <cell r="BD363" t="e">
            <v>#REF!</v>
          </cell>
          <cell r="BE363" t="e">
            <v>#REF!</v>
          </cell>
        </row>
        <row r="364">
          <cell r="E364" t="e">
            <v>#REF!</v>
          </cell>
          <cell r="F364" t="e">
            <v>#REF!</v>
          </cell>
          <cell r="G364" t="e">
            <v>#REF!</v>
          </cell>
          <cell r="H364" t="e">
            <v>#REF!</v>
          </cell>
          <cell r="I364" t="e">
            <v>#REF!</v>
          </cell>
          <cell r="J364" t="e">
            <v>#REF!</v>
          </cell>
          <cell r="K364" t="e">
            <v>#REF!</v>
          </cell>
          <cell r="L364" t="e">
            <v>#REF!</v>
          </cell>
          <cell r="M364" t="e">
            <v>#REF!</v>
          </cell>
          <cell r="N364" t="e">
            <v>#REF!</v>
          </cell>
          <cell r="O364" t="e">
            <v>#REF!</v>
          </cell>
          <cell r="P364" t="e">
            <v>#REF!</v>
          </cell>
          <cell r="Q364" t="e">
            <v>#REF!</v>
          </cell>
          <cell r="R364" t="e">
            <v>#REF!</v>
          </cell>
          <cell r="S364" t="e">
            <v>#REF!</v>
          </cell>
          <cell r="T364" t="e">
            <v>#REF!</v>
          </cell>
          <cell r="U364" t="e">
            <v>#REF!</v>
          </cell>
          <cell r="V364" t="e">
            <v>#REF!</v>
          </cell>
          <cell r="W364" t="e">
            <v>#REF!</v>
          </cell>
          <cell r="X364" t="e">
            <v>#REF!</v>
          </cell>
          <cell r="Y364" t="e">
            <v>#REF!</v>
          </cell>
          <cell r="Z364" t="e">
            <v>#REF!</v>
          </cell>
          <cell r="AA364" t="e">
            <v>#REF!</v>
          </cell>
          <cell r="AB364" t="e">
            <v>#REF!</v>
          </cell>
          <cell r="AC364" t="e">
            <v>#REF!</v>
          </cell>
          <cell r="AD364" t="e">
            <v>#REF!</v>
          </cell>
          <cell r="AE364" t="e">
            <v>#REF!</v>
          </cell>
          <cell r="AF364" t="e">
            <v>#REF!</v>
          </cell>
          <cell r="AG364" t="e">
            <v>#REF!</v>
          </cell>
          <cell r="AH364" t="e">
            <v>#REF!</v>
          </cell>
          <cell r="AI364" t="e">
            <v>#REF!</v>
          </cell>
          <cell r="AJ364" t="e">
            <v>#REF!</v>
          </cell>
          <cell r="AK364" t="e">
            <v>#REF!</v>
          </cell>
          <cell r="AL364" t="e">
            <v>#REF!</v>
          </cell>
          <cell r="AM364" t="e">
            <v>#REF!</v>
          </cell>
          <cell r="AN364" t="e">
            <v>#REF!</v>
          </cell>
          <cell r="AO364" t="e">
            <v>#REF!</v>
          </cell>
          <cell r="AP364" t="e">
            <v>#REF!</v>
          </cell>
          <cell r="AQ364" t="e">
            <v>#REF!</v>
          </cell>
          <cell r="AR364" t="e">
            <v>#REF!</v>
          </cell>
          <cell r="AS364" t="e">
            <v>#REF!</v>
          </cell>
          <cell r="AT364" t="e">
            <v>#REF!</v>
          </cell>
          <cell r="AU364" t="e">
            <v>#REF!</v>
          </cell>
          <cell r="AV364" t="e">
            <v>#REF!</v>
          </cell>
          <cell r="AW364" t="e">
            <v>#REF!</v>
          </cell>
          <cell r="AX364" t="e">
            <v>#REF!</v>
          </cell>
          <cell r="AY364" t="e">
            <v>#REF!</v>
          </cell>
          <cell r="AZ364" t="e">
            <v>#REF!</v>
          </cell>
          <cell r="BA364" t="e">
            <v>#REF!</v>
          </cell>
          <cell r="BB364" t="e">
            <v>#REF!</v>
          </cell>
          <cell r="BC364" t="e">
            <v>#REF!</v>
          </cell>
          <cell r="BD364" t="e">
            <v>#REF!</v>
          </cell>
          <cell r="BE364" t="e">
            <v>#REF!</v>
          </cell>
        </row>
        <row r="365">
          <cell r="E365" t="e">
            <v>#REF!</v>
          </cell>
          <cell r="F365" t="e">
            <v>#REF!</v>
          </cell>
          <cell r="G365" t="e">
            <v>#REF!</v>
          </cell>
          <cell r="H365" t="e">
            <v>#REF!</v>
          </cell>
          <cell r="I365" t="e">
            <v>#REF!</v>
          </cell>
          <cell r="J365" t="e">
            <v>#REF!</v>
          </cell>
          <cell r="K365" t="e">
            <v>#REF!</v>
          </cell>
          <cell r="L365" t="e">
            <v>#REF!</v>
          </cell>
          <cell r="M365" t="e">
            <v>#REF!</v>
          </cell>
          <cell r="N365" t="e">
            <v>#REF!</v>
          </cell>
          <cell r="O365" t="e">
            <v>#REF!</v>
          </cell>
          <cell r="P365" t="e">
            <v>#REF!</v>
          </cell>
          <cell r="Q365" t="e">
            <v>#REF!</v>
          </cell>
          <cell r="R365" t="e">
            <v>#REF!</v>
          </cell>
          <cell r="S365" t="e">
            <v>#REF!</v>
          </cell>
          <cell r="T365" t="e">
            <v>#REF!</v>
          </cell>
          <cell r="U365" t="e">
            <v>#REF!</v>
          </cell>
          <cell r="V365" t="e">
            <v>#REF!</v>
          </cell>
          <cell r="W365" t="e">
            <v>#REF!</v>
          </cell>
          <cell r="X365" t="e">
            <v>#REF!</v>
          </cell>
          <cell r="Y365" t="e">
            <v>#REF!</v>
          </cell>
          <cell r="Z365" t="e">
            <v>#REF!</v>
          </cell>
          <cell r="AA365" t="e">
            <v>#REF!</v>
          </cell>
          <cell r="AB365" t="e">
            <v>#REF!</v>
          </cell>
          <cell r="AC365" t="e">
            <v>#REF!</v>
          </cell>
          <cell r="AD365" t="e">
            <v>#REF!</v>
          </cell>
          <cell r="AE365" t="e">
            <v>#REF!</v>
          </cell>
          <cell r="AF365" t="e">
            <v>#REF!</v>
          </cell>
          <cell r="AG365" t="e">
            <v>#REF!</v>
          </cell>
          <cell r="AH365" t="e">
            <v>#REF!</v>
          </cell>
          <cell r="AI365" t="e">
            <v>#REF!</v>
          </cell>
          <cell r="AJ365" t="e">
            <v>#REF!</v>
          </cell>
          <cell r="AK365" t="e">
            <v>#REF!</v>
          </cell>
          <cell r="AL365" t="e">
            <v>#REF!</v>
          </cell>
          <cell r="AM365" t="e">
            <v>#REF!</v>
          </cell>
          <cell r="AN365" t="e">
            <v>#REF!</v>
          </cell>
          <cell r="AO365" t="e">
            <v>#REF!</v>
          </cell>
          <cell r="AP365" t="e">
            <v>#REF!</v>
          </cell>
          <cell r="AQ365" t="e">
            <v>#REF!</v>
          </cell>
          <cell r="AR365" t="e">
            <v>#REF!</v>
          </cell>
          <cell r="AS365" t="e">
            <v>#REF!</v>
          </cell>
          <cell r="AT365" t="e">
            <v>#REF!</v>
          </cell>
          <cell r="AU365" t="e">
            <v>#REF!</v>
          </cell>
          <cell r="AV365" t="e">
            <v>#REF!</v>
          </cell>
          <cell r="AW365" t="e">
            <v>#REF!</v>
          </cell>
          <cell r="AX365" t="e">
            <v>#REF!</v>
          </cell>
          <cell r="AY365" t="e">
            <v>#REF!</v>
          </cell>
          <cell r="AZ365" t="e">
            <v>#REF!</v>
          </cell>
          <cell r="BA365" t="e">
            <v>#REF!</v>
          </cell>
          <cell r="BB365" t="e">
            <v>#REF!</v>
          </cell>
          <cell r="BC365" t="e">
            <v>#REF!</v>
          </cell>
          <cell r="BD365" t="e">
            <v>#REF!</v>
          </cell>
          <cell r="BE365" t="e">
            <v>#REF!</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M16"/>
      <sheetName val="FIM3"/>
      <sheetName val="FIM6"/>
      <sheetName val="FIM7"/>
      <sheetName val="Appendix M7 "/>
      <sheetName val="FIM8"/>
      <sheetName val="FIM10"/>
      <sheetName val="FIM11"/>
      <sheetName val="FIM12"/>
      <sheetName val="FIM16_D"/>
      <sheetName val="Vizor Values"/>
      <sheetName val="B - Debentures"/>
      <sheetName val="C - Government Sec"/>
      <sheetName val="Appendix_M7_"/>
      <sheetName val="Vizor_Values"/>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ubsic (2)"/>
      <sheetName val="cusubsic"/>
      <sheetName val="CUSUBSIC-SEP04"/>
      <sheetName val="BANKLOANSDEC04"/>
      <sheetName val="BSD4NOV04"/>
      <sheetName val="MainReportEBG"/>
      <sheetName val="GL BANK NOV04"/>
      <sheetName val="hodglDEC04"/>
      <sheetName val="TUDU DGLDEC04"/>
      <sheetName val="TARKWA DET-GL DEC 04"/>
      <sheetName val="TEMA DET-GLDEC04"/>
      <sheetName val="KSI DET-GLDEC04"/>
      <sheetName val="TADI DET-GLDEC04"/>
      <sheetName val="RRC DET-GL DEC04"/>
      <sheetName val="BANKGLDEC04"/>
      <sheetName val="line of bus"/>
      <sheetName val="HO"/>
      <sheetName val="GL"/>
      <sheetName val="MainReportEBG (2)"/>
      <sheetName val="Economic and Financial Data"/>
      <sheetName val="Client Workings_Client"/>
      <sheetName val="cusubsic_(2)"/>
      <sheetName val="GL_BANK_NOV04"/>
      <sheetName val="TUDU_DGLDEC04"/>
      <sheetName val="TARKWA_DET-GL_DEC_04"/>
      <sheetName val="TEMA_DET-GLDEC04"/>
      <sheetName val="KSI_DET-GLDEC04"/>
      <sheetName val="TADI_DET-GLDEC04"/>
      <sheetName val="RRC_DET-GL_DEC04"/>
      <sheetName val="line_of_bus"/>
      <sheetName val="MainReportEBG_(2)"/>
      <sheetName val="Economic_and_Financial_Data"/>
      <sheetName val="cusubsic_(2)1"/>
      <sheetName val="GL_BANK_NOV041"/>
      <sheetName val="TUDU_DGLDEC041"/>
      <sheetName val="TARKWA_DET-GL_DEC_041"/>
      <sheetName val="TEMA_DET-GLDEC041"/>
      <sheetName val="KSI_DET-GLDEC041"/>
      <sheetName val="TADI_DET-GLDEC041"/>
      <sheetName val="RRC_DET-GL_DEC041"/>
      <sheetName val="line_of_bus1"/>
      <sheetName val="MainReportEBG_(2)1"/>
      <sheetName val="Economic_and_Financial_Data1"/>
      <sheetName val="cusubsic_(2)7"/>
      <sheetName val="GL_BANK_NOV047"/>
      <sheetName val="TUDU_DGLDEC047"/>
      <sheetName val="TARKWA_DET-GL_DEC_047"/>
      <sheetName val="TEMA_DET-GLDEC047"/>
      <sheetName val="KSI_DET-GLDEC047"/>
      <sheetName val="TADI_DET-GLDEC047"/>
      <sheetName val="RRC_DET-GL_DEC047"/>
      <sheetName val="line_of_bus7"/>
      <sheetName val="MainReportEBG_(2)7"/>
      <sheetName val="Economic_and_Financial_Data7"/>
      <sheetName val="cusubsic_(2)2"/>
      <sheetName val="GL_BANK_NOV042"/>
      <sheetName val="TUDU_DGLDEC042"/>
      <sheetName val="TARKWA_DET-GL_DEC_042"/>
      <sheetName val="TEMA_DET-GLDEC042"/>
      <sheetName val="KSI_DET-GLDEC042"/>
      <sheetName val="TADI_DET-GLDEC042"/>
      <sheetName val="RRC_DET-GL_DEC042"/>
      <sheetName val="line_of_bus2"/>
      <sheetName val="MainReportEBG_(2)2"/>
      <sheetName val="Economic_and_Financial_Data2"/>
      <sheetName val="cusubsic_(2)3"/>
      <sheetName val="GL_BANK_NOV043"/>
      <sheetName val="TUDU_DGLDEC043"/>
      <sheetName val="TARKWA_DET-GL_DEC_043"/>
      <sheetName val="TEMA_DET-GLDEC043"/>
      <sheetName val="KSI_DET-GLDEC043"/>
      <sheetName val="TADI_DET-GLDEC043"/>
      <sheetName val="RRC_DET-GL_DEC043"/>
      <sheetName val="line_of_bus3"/>
      <sheetName val="MainReportEBG_(2)3"/>
      <sheetName val="Economic_and_Financial_Data3"/>
      <sheetName val="cusubsic_(2)4"/>
      <sheetName val="GL_BANK_NOV044"/>
      <sheetName val="TUDU_DGLDEC044"/>
      <sheetName val="TARKWA_DET-GL_DEC_044"/>
      <sheetName val="TEMA_DET-GLDEC044"/>
      <sheetName val="KSI_DET-GLDEC044"/>
      <sheetName val="TADI_DET-GLDEC044"/>
      <sheetName val="RRC_DET-GL_DEC044"/>
      <sheetName val="line_of_bus4"/>
      <sheetName val="MainReportEBG_(2)4"/>
      <sheetName val="Economic_and_Financial_Data4"/>
      <sheetName val="cusubsic_(2)5"/>
      <sheetName val="GL_BANK_NOV045"/>
      <sheetName val="TUDU_DGLDEC045"/>
      <sheetName val="TARKWA_DET-GL_DEC_045"/>
      <sheetName val="TEMA_DET-GLDEC045"/>
      <sheetName val="KSI_DET-GLDEC045"/>
      <sheetName val="TADI_DET-GLDEC045"/>
      <sheetName val="RRC_DET-GL_DEC045"/>
      <sheetName val="line_of_bus5"/>
      <sheetName val="MainReportEBG_(2)5"/>
      <sheetName val="Economic_and_Financial_Data5"/>
      <sheetName val="cusubsic_(2)6"/>
      <sheetName val="GL_BANK_NOV046"/>
      <sheetName val="TUDU_DGLDEC046"/>
      <sheetName val="TARKWA_DET-GL_DEC_046"/>
      <sheetName val="TEMA_DET-GLDEC046"/>
      <sheetName val="KSI_DET-GLDEC046"/>
      <sheetName val="TADI_DET-GLDEC046"/>
      <sheetName val="RRC_DET-GL_DEC046"/>
      <sheetName val="line_of_bus6"/>
      <sheetName val="MainReportEBG_(2)6"/>
      <sheetName val="Economic_and_Financial_Data6"/>
      <sheetName val="cusubsic_(2)8"/>
      <sheetName val="GL_BANK_NOV048"/>
      <sheetName val="TUDU_DGLDEC048"/>
      <sheetName val="TARKWA_DET-GL_DEC_048"/>
      <sheetName val="TEMA_DET-GLDEC048"/>
      <sheetName val="KSI_DET-GLDEC048"/>
      <sheetName val="TADI_DET-GLDEC048"/>
      <sheetName val="RRC_DET-GL_DEC048"/>
      <sheetName val="line_of_bus8"/>
      <sheetName val="MainReportEBG_(2)8"/>
      <sheetName val="Economic_and_Financial_Data8"/>
      <sheetName val="cusubsic_(2)9"/>
      <sheetName val="GL_BANK_NOV049"/>
      <sheetName val="TUDU_DGLDEC049"/>
      <sheetName val="TARKWA_DET-GL_DEC_049"/>
      <sheetName val="TEMA_DET-GLDEC049"/>
      <sheetName val="KSI_DET-GLDEC049"/>
      <sheetName val="TADI_DET-GLDEC049"/>
      <sheetName val="RRC_DET-GL_DEC049"/>
      <sheetName val="line_of_bus9"/>
      <sheetName val="MainReportEBG_(2)9"/>
      <sheetName val="Economic_and_Financial_Data9"/>
      <sheetName val="cusubsic_(2)10"/>
      <sheetName val="GL_BANK_NOV0410"/>
      <sheetName val="TUDU_DGLDEC0410"/>
      <sheetName val="TARKWA_DET-GL_DEC_0410"/>
      <sheetName val="TEMA_DET-GLDEC0410"/>
      <sheetName val="KSI_DET-GLDEC0410"/>
      <sheetName val="TADI_DET-GLDEC0410"/>
      <sheetName val="RRC_DET-GL_DEC0410"/>
      <sheetName val="line_of_bus10"/>
      <sheetName val="MainReportEBG_(2)10"/>
      <sheetName val="Economic_and_Financial_Data10"/>
      <sheetName val="cusubsic_(2)11"/>
      <sheetName val="GL_BANK_NOV0411"/>
      <sheetName val="TUDU_DGLDEC0411"/>
      <sheetName val="TARKWA_DET-GL_DEC_0411"/>
      <sheetName val="TEMA_DET-GLDEC0411"/>
      <sheetName val="KSI_DET-GLDEC0411"/>
      <sheetName val="TADI_DET-GLDEC0411"/>
      <sheetName val="RRC_DET-GL_DEC0411"/>
      <sheetName val="line_of_bus11"/>
      <sheetName val="MainReportEBG_(2)11"/>
      <sheetName val="Economic_and_Financial_Data11"/>
      <sheetName val="cusubsic_(2)12"/>
      <sheetName val="GL_BANK_NOV0412"/>
      <sheetName val="TUDU_DGLDEC0412"/>
      <sheetName val="TARKWA_DET-GL_DEC_0412"/>
      <sheetName val="TEMA_DET-GLDEC0412"/>
      <sheetName val="KSI_DET-GLDEC0412"/>
      <sheetName val="TADI_DET-GLDEC0412"/>
      <sheetName val="RRC_DET-GL_DEC0412"/>
      <sheetName val="line_of_bus12"/>
      <sheetName val="MainReportEBG_(2)12"/>
      <sheetName val="Economic_and_Financial_Data12"/>
      <sheetName val="cusubsic_(2)13"/>
      <sheetName val="GL_BANK_NOV0413"/>
      <sheetName val="TUDU_DGLDEC0413"/>
      <sheetName val="TARKWA_DET-GL_DEC_0413"/>
      <sheetName val="TEMA_DET-GLDEC0413"/>
      <sheetName val="KSI_DET-GLDEC0413"/>
      <sheetName val="TADI_DET-GLDEC0413"/>
      <sheetName val="RRC_DET-GL_DEC0413"/>
      <sheetName val="line_of_bus13"/>
      <sheetName val="MainReportEBG_(2)13"/>
      <sheetName val="Economic_and_Financial_Data13"/>
      <sheetName val="cusubsic_(2)14"/>
      <sheetName val="GL_BANK_NOV0414"/>
      <sheetName val="TUDU_DGLDEC0414"/>
      <sheetName val="TARKWA_DET-GL_DEC_0414"/>
      <sheetName val="TEMA_DET-GLDEC0414"/>
      <sheetName val="KSI_DET-GLDEC0414"/>
      <sheetName val="TADI_DET-GLDEC0414"/>
      <sheetName val="RRC_DET-GL_DEC0414"/>
      <sheetName val="line_of_bus14"/>
      <sheetName val="MainReportEBG_(2)14"/>
      <sheetName val="Economic_and_Financial_Data14"/>
      <sheetName val="cusubsic_(2)15"/>
      <sheetName val="GL_BANK_NOV0415"/>
      <sheetName val="TUDU_DGLDEC0415"/>
      <sheetName val="TARKWA_DET-GL_DEC_0415"/>
      <sheetName val="TEMA_DET-GLDEC0415"/>
      <sheetName val="KSI_DET-GLDEC0415"/>
      <sheetName val="TADI_DET-GLDEC0415"/>
      <sheetName val="RRC_DET-GL_DEC0415"/>
      <sheetName val="line_of_bus15"/>
      <sheetName val="MainReportEBG_(2)15"/>
      <sheetName val="Economic_and_Financial_Data15"/>
      <sheetName val="Gestionnaires"/>
      <sheetName val="cusubsic_(2)16"/>
      <sheetName val="GL_BANK_NOV0416"/>
      <sheetName val="TUDU_DGLDEC0416"/>
      <sheetName val="TARKWA_DET-GL_DEC_0416"/>
      <sheetName val="TEMA_DET-GLDEC0416"/>
      <sheetName val="KSI_DET-GLDEC0416"/>
      <sheetName val="TADI_DET-GLDEC0416"/>
      <sheetName val="RRC_DET-GL_DEC0416"/>
      <sheetName val="line_of_bus16"/>
      <sheetName val="MainReportEBG_(2)16"/>
      <sheetName val="Economic_and_Financial_Data16"/>
      <sheetName val="cusubsic_(2)17"/>
      <sheetName val="GL_BANK_NOV0417"/>
      <sheetName val="TUDU_DGLDEC0417"/>
      <sheetName val="TARKWA_DET-GL_DEC_0417"/>
      <sheetName val="TEMA_DET-GLDEC0417"/>
      <sheetName val="KSI_DET-GLDEC0417"/>
      <sheetName val="TADI_DET-GLDEC0417"/>
      <sheetName val="RRC_DET-GL_DEC0417"/>
      <sheetName val="line_of_bus17"/>
      <sheetName val="MainReportEBG_(2)17"/>
      <sheetName val="Economic_and_Financial_Data17"/>
      <sheetName val="cusubsic_(2)20"/>
      <sheetName val="GL_BANK_NOV0420"/>
      <sheetName val="TUDU_DGLDEC0420"/>
      <sheetName val="TARKWA_DET-GL_DEC_0420"/>
      <sheetName val="TEMA_DET-GLDEC0420"/>
      <sheetName val="KSI_DET-GLDEC0420"/>
      <sheetName val="TADI_DET-GLDEC0420"/>
      <sheetName val="RRC_DET-GL_DEC0420"/>
      <sheetName val="line_of_bus20"/>
      <sheetName val="MainReportEBG_(2)20"/>
      <sheetName val="Economic_and_Financial_Data20"/>
      <sheetName val="cusubsic_(2)18"/>
      <sheetName val="GL_BANK_NOV0418"/>
      <sheetName val="TUDU_DGLDEC0418"/>
      <sheetName val="TARKWA_DET-GL_DEC_0418"/>
      <sheetName val="TEMA_DET-GLDEC0418"/>
      <sheetName val="KSI_DET-GLDEC0418"/>
      <sheetName val="TADI_DET-GLDEC0418"/>
      <sheetName val="RRC_DET-GL_DEC0418"/>
      <sheetName val="line_of_bus18"/>
      <sheetName val="MainReportEBG_(2)18"/>
      <sheetName val="Economic_and_Financial_Data18"/>
      <sheetName val="cusubsic_(2)19"/>
      <sheetName val="GL_BANK_NOV0419"/>
      <sheetName val="TUDU_DGLDEC0419"/>
      <sheetName val="TARKWA_DET-GL_DEC_0419"/>
      <sheetName val="TEMA_DET-GLDEC0419"/>
      <sheetName val="KSI_DET-GLDEC0419"/>
      <sheetName val="TADI_DET-GLDEC0419"/>
      <sheetName val="RRC_DET-GL_DEC0419"/>
      <sheetName val="line_of_bus19"/>
      <sheetName val="MainReportEBG_(2)19"/>
      <sheetName val="Economic_and_Financial_Data19"/>
      <sheetName val="cusubsic_(2)21"/>
      <sheetName val="GL_BANK_NOV0421"/>
      <sheetName val="TUDU_DGLDEC0421"/>
      <sheetName val="TARKWA_DET-GL_DEC_0421"/>
      <sheetName val="TEMA_DET-GLDEC0421"/>
      <sheetName val="KSI_DET-GLDEC0421"/>
      <sheetName val="TADI_DET-GLDEC0421"/>
      <sheetName val="RRC_DET-GL_DEC0421"/>
      <sheetName val="line_of_bus21"/>
      <sheetName val="MainReportEBG_(2)21"/>
      <sheetName val="Economic_and_Financial_Data21"/>
      <sheetName val="cusubsic_(2)23"/>
      <sheetName val="GL_BANK_NOV0423"/>
      <sheetName val="TUDU_DGLDEC0423"/>
      <sheetName val="TARKWA_DET-GL_DEC_0423"/>
      <sheetName val="TEMA_DET-GLDEC0423"/>
      <sheetName val="KSI_DET-GLDEC0423"/>
      <sheetName val="TADI_DET-GLDEC0423"/>
      <sheetName val="RRC_DET-GL_DEC0423"/>
      <sheetName val="line_of_bus23"/>
      <sheetName val="MainReportEBG_(2)23"/>
      <sheetName val="Economic_and_Financial_Data23"/>
      <sheetName val="cusubsic_(2)22"/>
      <sheetName val="GL_BANK_NOV0422"/>
      <sheetName val="TUDU_DGLDEC0422"/>
      <sheetName val="TARKWA_DET-GL_DEC_0422"/>
      <sheetName val="TEMA_DET-GLDEC0422"/>
      <sheetName val="KSI_DET-GLDEC0422"/>
      <sheetName val="TADI_DET-GLDEC0422"/>
      <sheetName val="RRC_DET-GL_DEC0422"/>
      <sheetName val="line_of_bus22"/>
      <sheetName val="MainReportEBG_(2)22"/>
      <sheetName val="Economic_and_Financial_Data22"/>
      <sheetName val="cusubsic_(2)25"/>
      <sheetName val="GL_BANK_NOV0425"/>
      <sheetName val="TUDU_DGLDEC0425"/>
      <sheetName val="TARKWA_DET-GL_DEC_0425"/>
      <sheetName val="TEMA_DET-GLDEC0425"/>
      <sheetName val="KSI_DET-GLDEC0425"/>
      <sheetName val="TADI_DET-GLDEC0425"/>
      <sheetName val="RRC_DET-GL_DEC0425"/>
      <sheetName val="line_of_bus25"/>
      <sheetName val="MainReportEBG_(2)25"/>
      <sheetName val="Economic_and_Financial_Data25"/>
      <sheetName val="cusubsic_(2)24"/>
      <sheetName val="GL_BANK_NOV0424"/>
      <sheetName val="TUDU_DGLDEC0424"/>
      <sheetName val="TARKWA_DET-GL_DEC_0424"/>
      <sheetName val="TEMA_DET-GLDEC0424"/>
      <sheetName val="KSI_DET-GLDEC0424"/>
      <sheetName val="TADI_DET-GLDEC0424"/>
      <sheetName val="RRC_DET-GL_DEC0424"/>
      <sheetName val="line_of_bus24"/>
      <sheetName val="MainReportEBG_(2)24"/>
      <sheetName val="Economic_and_Financial_Data24"/>
      <sheetName val="cusubsic_(2)27"/>
      <sheetName val="GL_BANK_NOV0427"/>
      <sheetName val="TUDU_DGLDEC0427"/>
      <sheetName val="TARKWA_DET-GL_DEC_0427"/>
      <sheetName val="TEMA_DET-GLDEC0427"/>
      <sheetName val="KSI_DET-GLDEC0427"/>
      <sheetName val="TADI_DET-GLDEC0427"/>
      <sheetName val="RRC_DET-GL_DEC0427"/>
      <sheetName val="line_of_bus27"/>
      <sheetName val="MainReportEBG_(2)27"/>
      <sheetName val="Economic_and_Financial_Data27"/>
      <sheetName val="cusubsic_(2)26"/>
      <sheetName val="GL_BANK_NOV0426"/>
      <sheetName val="TUDU_DGLDEC0426"/>
      <sheetName val="TARKWA_DET-GL_DEC_0426"/>
      <sheetName val="TEMA_DET-GLDEC0426"/>
      <sheetName val="KSI_DET-GLDEC0426"/>
      <sheetName val="TADI_DET-GLDEC0426"/>
      <sheetName val="RRC_DET-GL_DEC0426"/>
      <sheetName val="line_of_bus26"/>
      <sheetName val="MainReportEBG_(2)26"/>
      <sheetName val="Economic_and_Financial_Data26"/>
      <sheetName val="cusubsic_(2)32"/>
      <sheetName val="GL_BANK_NOV0432"/>
      <sheetName val="TUDU_DGLDEC0432"/>
      <sheetName val="TARKWA_DET-GL_DEC_0432"/>
      <sheetName val="TEMA_DET-GLDEC0432"/>
      <sheetName val="KSI_DET-GLDEC0432"/>
      <sheetName val="TADI_DET-GLDEC0432"/>
      <sheetName val="RRC_DET-GL_DEC0432"/>
      <sheetName val="line_of_bus32"/>
      <sheetName val="MainReportEBG_(2)32"/>
      <sheetName val="Economic_and_Financial_Data32"/>
      <sheetName val="cusubsic_(2)28"/>
      <sheetName val="GL_BANK_NOV0428"/>
      <sheetName val="TUDU_DGLDEC0428"/>
      <sheetName val="TARKWA_DET-GL_DEC_0428"/>
      <sheetName val="TEMA_DET-GLDEC0428"/>
      <sheetName val="KSI_DET-GLDEC0428"/>
      <sheetName val="TADI_DET-GLDEC0428"/>
      <sheetName val="RRC_DET-GL_DEC0428"/>
      <sheetName val="line_of_bus28"/>
      <sheetName val="MainReportEBG_(2)28"/>
      <sheetName val="Economic_and_Financial_Data28"/>
      <sheetName val="cusubsic_(2)31"/>
      <sheetName val="GL_BANK_NOV0431"/>
      <sheetName val="TUDU_DGLDEC0431"/>
      <sheetName val="TARKWA_DET-GL_DEC_0431"/>
      <sheetName val="TEMA_DET-GLDEC0431"/>
      <sheetName val="KSI_DET-GLDEC0431"/>
      <sheetName val="TADI_DET-GLDEC0431"/>
      <sheetName val="RRC_DET-GL_DEC0431"/>
      <sheetName val="line_of_bus31"/>
      <sheetName val="MainReportEBG_(2)31"/>
      <sheetName val="Economic_and_Financial_Data31"/>
      <sheetName val="cusubsic_(2)29"/>
      <sheetName val="GL_BANK_NOV0429"/>
      <sheetName val="TUDU_DGLDEC0429"/>
      <sheetName val="TARKWA_DET-GL_DEC_0429"/>
      <sheetName val="TEMA_DET-GLDEC0429"/>
      <sheetName val="KSI_DET-GLDEC0429"/>
      <sheetName val="TADI_DET-GLDEC0429"/>
      <sheetName val="RRC_DET-GL_DEC0429"/>
      <sheetName val="line_of_bus29"/>
      <sheetName val="MainReportEBG_(2)29"/>
      <sheetName val="Economic_and_Financial_Data29"/>
      <sheetName val="cusubsic_(2)30"/>
      <sheetName val="GL_BANK_NOV0430"/>
      <sheetName val="TUDU_DGLDEC0430"/>
      <sheetName val="TARKWA_DET-GL_DEC_0430"/>
      <sheetName val="TEMA_DET-GLDEC0430"/>
      <sheetName val="KSI_DET-GLDEC0430"/>
      <sheetName val="TADI_DET-GLDEC0430"/>
      <sheetName val="RRC_DET-GL_DEC0430"/>
      <sheetName val="line_of_bus30"/>
      <sheetName val="MainReportEBG_(2)30"/>
      <sheetName val="Economic_and_Financial_Data30"/>
      <sheetName val="cusubsic_(2)33"/>
      <sheetName val="GL_BANK_NOV0433"/>
      <sheetName val="TUDU_DGLDEC0433"/>
      <sheetName val="TARKWA_DET-GL_DEC_0433"/>
      <sheetName val="TEMA_DET-GLDEC0433"/>
      <sheetName val="KSI_DET-GLDEC0433"/>
      <sheetName val="TADI_DET-GLDEC0433"/>
      <sheetName val="RRC_DET-GL_DEC0433"/>
      <sheetName val="line_of_bus33"/>
      <sheetName val="MainReportEBG_(2)33"/>
      <sheetName val="Economic_and_Financial_Data33"/>
      <sheetName val="cusubsic_(2)34"/>
      <sheetName val="GL_BANK_NOV0434"/>
      <sheetName val="TUDU_DGLDEC0434"/>
      <sheetName val="TARKWA_DET-GL_DEC_0434"/>
      <sheetName val="FIM16"/>
      <sheetName val="Data"/>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refreshError="1"/>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refreshError="1"/>
      <sheetData sheetId="40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GeoBop"/>
      <sheetName val="HO"/>
      <sheetName val="NPC_Debt"/>
      <sheetName val="Oil_shock"/>
      <sheetName val="Input-DS-04-Feb_05"/>
      <sheetName val="Input-DS-05-Feb_05"/>
      <sheetName val="Input-Grants-05-Feb_05-2"/>
      <sheetName val="Input-Grants-04-Feb_05"/>
      <sheetName val="Input-Credit-05-Feb_05"/>
      <sheetName val="Input-Credit_04_Feb_05"/>
      <sheetName val="Debt_stocks"/>
      <sheetName val="NPC_Debt1"/>
      <sheetName val="Oil_shock1"/>
      <sheetName val="Input-DS-04-Feb_051"/>
      <sheetName val="Input-DS-05-Feb_051"/>
      <sheetName val="Input-Grants-05-Feb_05-21"/>
      <sheetName val="Input-Grants-04-Feb_051"/>
      <sheetName val="Input-Credit-05-Feb_051"/>
      <sheetName val="Input-Credit_04_Feb_051"/>
      <sheetName val="Debt_stock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s_XLB_WorkbookFile"/>
      <sheetName val="Chart1"/>
      <sheetName val="SALES SUMMARY"/>
      <sheetName val="SALES"/>
      <sheetName val="SPA PRICE"/>
      <sheetName val="CLOSING STOCK"/>
      <sheetName val="VALUATION"/>
      <sheetName val="PURCHASES"/>
      <sheetName val="SELLER STATEMENT"/>
      <sheetName val="FEED GAS CALC."/>
      <sheetName val="EX-SHIP EXCEL"/>
      <sheetName val="EX-SHIP SOHAR"/>
      <sheetName val="return Gas"/>
      <sheetName val="etries"/>
      <sheetName val="Model"/>
      <sheetName val="Unit Cost"/>
      <sheetName val="Bgt"/>
      <sheetName val="NPV"/>
      <sheetName val="FSUOUT"/>
      <sheetName val="Q5"/>
      <sheetName val="Q6"/>
      <sheetName val="Q7"/>
      <sheetName val="CLOSING_STOCK"/>
      <sheetName val="SALES_SUMMARY"/>
      <sheetName val="SPA_PRICE"/>
      <sheetName val="CLOSING_STOCK1"/>
      <sheetName val="SELLER_STATEMENT"/>
      <sheetName val="FEED_GAS_CALC_"/>
      <sheetName val="EX-SHIP_EXCEL"/>
      <sheetName val="EX-SHIP_SOHAR"/>
      <sheetName val="return_Gas"/>
      <sheetName val="Unit_Cost"/>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ttestation Form"/>
      <sheetName val="CRD1 CAR"/>
      <sheetName val="CRD2a ON BS BB"/>
      <sheetName val="CRD2b OFF BS NON MARKET "/>
      <sheetName val="CRD2c OFF BS MARKET"/>
      <sheetName val="CRD3a ORCC"/>
      <sheetName val="CRD3b OpRisk Mapping BL"/>
      <sheetName val="CRD3c OR Loss Register"/>
      <sheetName val="9a.Loss Event Types and Instruc"/>
      <sheetName val="CRD4a MRCC"/>
      <sheetName val="CRD4b MR IR Specific"/>
      <sheetName val="CRD4c MR GIR ALL CCY"/>
      <sheetName val="CRD4d MR FX"/>
      <sheetName val="CRD4e MR Equity"/>
      <sheetName val="CRD4f MR Commodity Simple"/>
      <sheetName val="CRD Reporting template - FINAL "/>
      <sheetName val="Attestation"/>
      <sheetName val="CRD1a CAR"/>
      <sheetName val="a 11"/>
    </sheetNames>
    <sheetDataSet>
      <sheetData sheetId="0">
        <row r="10">
          <cell r="A10" t="str">
            <v>9a.Loss Event Types and Instruc</v>
          </cell>
        </row>
      </sheetData>
      <sheetData sheetId="1"/>
      <sheetData sheetId="2"/>
      <sheetData sheetId="3"/>
      <sheetData sheetId="4"/>
      <sheetData sheetId="5"/>
      <sheetData sheetId="6">
        <row r="23">
          <cell r="J23">
            <v>0</v>
          </cell>
        </row>
      </sheetData>
      <sheetData sheetId="7"/>
      <sheetData sheetId="8"/>
      <sheetData sheetId="9">
        <row r="59">
          <cell r="A59" t="str">
            <v>Internal_Fraud</v>
          </cell>
          <cell r="B59" t="str">
            <v>External_Fraud</v>
          </cell>
          <cell r="C59" t="str">
            <v>Employment_Practices_and_Workplace_Safety</v>
          </cell>
          <cell r="D59" t="str">
            <v>Clients_Products_and_Business_Practices</v>
          </cell>
          <cell r="E59" t="str">
            <v>Damage_to_Physical_Assets</v>
          </cell>
          <cell r="F59" t="str">
            <v>Business_Disruption_and_System_Failures</v>
          </cell>
          <cell r="G59" t="str">
            <v>Execution_Delivery_and_Process_Management</v>
          </cell>
        </row>
      </sheetData>
      <sheetData sheetId="10">
        <row r="27">
          <cell r="C27" t="e">
            <v>#REF!</v>
          </cell>
        </row>
      </sheetData>
      <sheetData sheetId="11"/>
      <sheetData sheetId="12"/>
      <sheetData sheetId="13"/>
      <sheetData sheetId="14"/>
      <sheetData sheetId="15"/>
      <sheetData sheetId="16" refreshError="1"/>
      <sheetData sheetId="17"/>
      <sheetData sheetId="18"/>
      <sheetData sheetId="1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Attestation Form"/>
      <sheetName val="CRD1 CAR"/>
      <sheetName val="CRD2a ON BS BB"/>
      <sheetName val="CRD2b OFF BS NON MARKET "/>
      <sheetName val="CRD2c OFF BS MARKET"/>
      <sheetName val="CRD3a ORCC"/>
      <sheetName val="CRD3b OpRisk Mapping BL"/>
      <sheetName val="CRD3c OR Loss Register"/>
      <sheetName val="9a.Loss Event Types and Instruc"/>
      <sheetName val="CRD4a MRCC"/>
      <sheetName val="CRD4b MR IR Specific"/>
      <sheetName val="CRD4c MR GIR ALL CCY"/>
      <sheetName val="CRD4d MR FX"/>
      <sheetName val="CRD4e MR Equity"/>
      <sheetName val="CRD4f MR Commodity Simple"/>
      <sheetName val="CRD Reporting template - FINAL "/>
      <sheetName val="Attestation"/>
      <sheetName val="CRD1a CAR"/>
    </sheetNames>
    <sheetDataSet>
      <sheetData sheetId="0">
        <row r="10">
          <cell r="A10" t="str">
            <v>9a.Loss Event Types and Instruc</v>
          </cell>
        </row>
      </sheetData>
      <sheetData sheetId="1"/>
      <sheetData sheetId="2"/>
      <sheetData sheetId="3"/>
      <sheetData sheetId="4"/>
      <sheetData sheetId="5"/>
      <sheetData sheetId="6">
        <row r="23">
          <cell r="J23">
            <v>0</v>
          </cell>
        </row>
      </sheetData>
      <sheetData sheetId="7"/>
      <sheetData sheetId="8"/>
      <sheetData sheetId="9">
        <row r="59">
          <cell r="A59" t="str">
            <v>Internal_Fraud</v>
          </cell>
          <cell r="B59" t="str">
            <v>External_Fraud</v>
          </cell>
          <cell r="C59" t="str">
            <v>Employment_Practices_and_Workplace_Safety</v>
          </cell>
          <cell r="D59" t="str">
            <v>Clients_Products_and_Business_Practices</v>
          </cell>
          <cell r="E59" t="str">
            <v>Damage_to_Physical_Assets</v>
          </cell>
          <cell r="F59" t="str">
            <v>Business_Disruption_and_System_Failures</v>
          </cell>
          <cell r="G59" t="str">
            <v>Execution_Delivery_and_Process_Management</v>
          </cell>
        </row>
      </sheetData>
      <sheetData sheetId="10">
        <row r="27">
          <cell r="C27" t="e">
            <v>#REF!</v>
          </cell>
        </row>
      </sheetData>
      <sheetData sheetId="11"/>
      <sheetData sheetId="12"/>
      <sheetData sheetId="13"/>
      <sheetData sheetId="14"/>
      <sheetData sheetId="15"/>
      <sheetData sheetId="16" refreshError="1"/>
      <sheetData sheetId="17"/>
      <sheetData sheetId="1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WDQP"/>
      <sheetName val="QQ1"/>
      <sheetName val="QQ2"/>
      <sheetName val="QQ3"/>
      <sheetName val="WRSTAB"/>
      <sheetName val="9a.Loss Event Types and Instruc"/>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2">
          <cell r="A2"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M13"/>
      <sheetName val="BOJ BS TABLE"/>
      <sheetName val="DEPOSITS"/>
      <sheetName val="DATA ARRANGED"/>
      <sheetName val="DATA DUMP"/>
      <sheetName val="DATA DUMP 3"/>
      <sheetName val="MACROS"/>
      <sheetName val="Module1"/>
      <sheetName val="Module2"/>
      <sheetName val="Main"/>
      <sheetName val="Links"/>
      <sheetName val="ErrCheck"/>
      <sheetName val="BOJ_BS_TABLE"/>
      <sheetName val="DATA_ARRANGED"/>
      <sheetName val="DATA_DUMP"/>
      <sheetName val="DATA_DUMP_3"/>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sheetData sheetId="13"/>
      <sheetData sheetId="14"/>
      <sheetData sheetId="1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nData_CAET"/>
      <sheetName val="LIST OF DEPOSITORS"/>
      <sheetName val="Sheet1"/>
      <sheetName val="input"/>
      <sheetName val="output"/>
      <sheetName val="FIM16"/>
      <sheetName val="trade"/>
      <sheetName val="bop"/>
      <sheetName val="res"/>
      <sheetName val="august"/>
      <sheetName val="a 11"/>
      <sheetName val="LIST_OF_DEPOSITORS"/>
    </sheetNames>
    <sheetDataSet>
      <sheetData sheetId="0">
        <row r="2">
          <cell r="BQ2" t="str">
            <v>Weekly</v>
          </cell>
          <cell r="BZ2" t="str">
            <v>flat</v>
          </cell>
        </row>
        <row r="3">
          <cell r="BQ3" t="str">
            <v>Bi-Weekly</v>
          </cell>
          <cell r="BZ3" t="str">
            <v>reducing balance</v>
          </cell>
        </row>
        <row r="4">
          <cell r="BQ4" t="str">
            <v>Monthly</v>
          </cell>
        </row>
        <row r="5">
          <cell r="BQ5" t="str">
            <v>Daily</v>
          </cell>
        </row>
        <row r="6">
          <cell r="BQ6" t="str">
            <v>Bullet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nData_CAET"/>
      <sheetName val="LIST OF DEPOSITORS"/>
      <sheetName val="Sheet1"/>
    </sheetNames>
    <sheetDataSet>
      <sheetData sheetId="0">
        <row r="2">
          <cell r="BQ2" t="str">
            <v>Weekly</v>
          </cell>
          <cell r="BZ2" t="str">
            <v>flat</v>
          </cell>
        </row>
        <row r="3">
          <cell r="BQ3" t="str">
            <v>Bi-Weekly</v>
          </cell>
          <cell r="BZ3" t="str">
            <v>reducing balance</v>
          </cell>
        </row>
        <row r="4">
          <cell r="BQ4" t="str">
            <v>Monthly</v>
          </cell>
        </row>
        <row r="5">
          <cell r="BQ5" t="str">
            <v>Daily</v>
          </cell>
        </row>
        <row r="6">
          <cell r="BQ6" t="str">
            <v>Bullet</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xecute_Macros"/>
      <sheetName val="Annual_Transfer"/>
      <sheetName val="Quarterly_Transfer"/>
      <sheetName val="Annual_Assumptions"/>
      <sheetName val="Quarterly_Assumptions"/>
      <sheetName val="Annual_MacroFlow"/>
      <sheetName val="Quarterly_MacroFlow"/>
      <sheetName val="Annual_Tables"/>
      <sheetName val="Execute_Macros1"/>
      <sheetName val="Annual_Transfer1"/>
      <sheetName val="Quarterly_Transfer1"/>
      <sheetName val="Annual_Assumptions1"/>
      <sheetName val="Quarterly_Assumptions1"/>
      <sheetName val="Annual_MacroFlow1"/>
      <sheetName val="Quarterly_MacroFlow1"/>
      <sheetName val="Annual_Tables1"/>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estation Form"/>
      <sheetName val="Index"/>
      <sheetName val="CRD1"/>
      <sheetName val="CRD1A"/>
      <sheetName val="CRD1B"/>
      <sheetName val="CRD1C"/>
      <sheetName val="CRD1D"/>
      <sheetName val="CRD1E"/>
      <sheetName val="CRD1F"/>
      <sheetName val="CRD1G"/>
      <sheetName val="CRD-2A"/>
      <sheetName val="CRD-2B"/>
      <sheetName val="CRD-2C"/>
      <sheetName val="CRD-2D"/>
      <sheetName val="CRD-2Ai"/>
      <sheetName val="CRD-2Aii"/>
      <sheetName val="CRD-2Aiii"/>
      <sheetName val="CRD-2Aiv"/>
      <sheetName val="CRD-2Av"/>
      <sheetName val="CRD-2Avi"/>
      <sheetName val="CRD-2Avii"/>
      <sheetName val="CRD-2Aviii"/>
      <sheetName val="CRD-2Aix"/>
      <sheetName val="CRD-2Ax"/>
      <sheetName val="CRD-2Axi"/>
      <sheetName val="CRD-2Axii"/>
      <sheetName val="CRD-2Axiii"/>
      <sheetName val="DROP DOWN CREDIT RISK"/>
      <sheetName val="CRD3A ORWA"/>
      <sheetName val="CRD3B OR Mapping BL"/>
      <sheetName val="CRD3C OR Mapping Schedule"/>
      <sheetName val="CRD3D OR Loss Register"/>
      <sheetName val="CRD3E Loss Event Types and Ins"/>
      <sheetName val="CRD4A MRCC"/>
      <sheetName val="CRD4B MR IR Specific"/>
      <sheetName val="CRD4Ci MR IR General (GHC)"/>
      <sheetName val="CRD4Cii MR IR-General (USD)"/>
      <sheetName val="CRD4Ciii MR GIR (GBP)"/>
      <sheetName val="CRD4Civ MR GIR (EUR)"/>
      <sheetName val="CRD4Cv MR GIR (Other)"/>
      <sheetName val="CRD4D MR FX"/>
      <sheetName val="CRD4E MR Equity"/>
      <sheetName val="CRD4F MR Commodity Simple"/>
      <sheetName val="Schedule CRD4d MR FX1"/>
      <sheetName val="Schedule CRD4D MR FX2"/>
      <sheetName val="Schedule CRD4D MR FX3"/>
      <sheetName val="Schedule CRD4D MR FX4"/>
      <sheetName val="Schedule CRD4D MR FX5"/>
      <sheetName val="Schedule Inv"/>
      <sheetName val="Schedule IR Offsetting"/>
      <sheetName val="CRD Reporting Template-Final Ve"/>
    </sheetNames>
    <sheetDataSet>
      <sheetData sheetId="0"/>
      <sheetData sheetId="1"/>
      <sheetData sheetId="2"/>
      <sheetData sheetId="3">
        <row r="11">
          <cell r="F11">
            <v>0</v>
          </cell>
        </row>
      </sheetData>
      <sheetData sheetId="4">
        <row r="8">
          <cell r="E8">
            <v>0</v>
          </cell>
        </row>
      </sheetData>
      <sheetData sheetId="5">
        <row r="8">
          <cell r="G8">
            <v>0</v>
          </cell>
        </row>
      </sheetData>
      <sheetData sheetId="6">
        <row r="8">
          <cell r="E8">
            <v>0</v>
          </cell>
        </row>
      </sheetData>
      <sheetData sheetId="7">
        <row r="8">
          <cell r="E8">
            <v>0</v>
          </cell>
        </row>
      </sheetData>
      <sheetData sheetId="8" refreshError="1"/>
      <sheetData sheetId="9" refreshError="1"/>
      <sheetData sheetId="10">
        <row r="147">
          <cell r="G147">
            <v>0</v>
          </cell>
        </row>
      </sheetData>
      <sheetData sheetId="11">
        <row r="29">
          <cell r="B29">
            <v>0</v>
          </cell>
        </row>
      </sheetData>
      <sheetData sheetId="12">
        <row r="58">
          <cell r="Q58">
            <v>0</v>
          </cell>
        </row>
      </sheetData>
      <sheetData sheetId="13">
        <row r="4">
          <cell r="B4">
            <v>0</v>
          </cell>
        </row>
      </sheetData>
      <sheetData sheetId="14">
        <row r="1">
          <cell r="C1">
            <v>0</v>
          </cell>
        </row>
      </sheetData>
      <sheetData sheetId="15" refreshError="1"/>
      <sheetData sheetId="16">
        <row r="1">
          <cell r="C1">
            <v>0</v>
          </cell>
        </row>
      </sheetData>
      <sheetData sheetId="17">
        <row r="1">
          <cell r="C1">
            <v>0</v>
          </cell>
        </row>
      </sheetData>
      <sheetData sheetId="18">
        <row r="1">
          <cell r="C1">
            <v>0</v>
          </cell>
        </row>
      </sheetData>
      <sheetData sheetId="19">
        <row r="4">
          <cell r="D4">
            <v>0</v>
          </cell>
        </row>
      </sheetData>
      <sheetData sheetId="20">
        <row r="1">
          <cell r="D1">
            <v>0</v>
          </cell>
        </row>
      </sheetData>
      <sheetData sheetId="21">
        <row r="1">
          <cell r="D1">
            <v>0</v>
          </cell>
        </row>
      </sheetData>
      <sheetData sheetId="22">
        <row r="1">
          <cell r="D1">
            <v>0</v>
          </cell>
        </row>
      </sheetData>
      <sheetData sheetId="23">
        <row r="1">
          <cell r="D1">
            <v>0</v>
          </cell>
        </row>
      </sheetData>
      <sheetData sheetId="24">
        <row r="1">
          <cell r="D1">
            <v>0</v>
          </cell>
        </row>
      </sheetData>
      <sheetData sheetId="25">
        <row r="1">
          <cell r="D1">
            <v>0</v>
          </cell>
        </row>
      </sheetData>
      <sheetData sheetId="26">
        <row r="1">
          <cell r="C1">
            <v>0</v>
          </cell>
        </row>
      </sheetData>
      <sheetData sheetId="27"/>
      <sheetData sheetId="28">
        <row r="23">
          <cell r="J23">
            <v>0</v>
          </cell>
        </row>
      </sheetData>
      <sheetData sheetId="29">
        <row r="10">
          <cell r="D10">
            <v>0</v>
          </cell>
        </row>
      </sheetData>
      <sheetData sheetId="30" refreshError="1"/>
      <sheetData sheetId="31" refreshError="1"/>
      <sheetData sheetId="32">
        <row r="60">
          <cell r="A60" t="str">
            <v>Internal_Fraud</v>
          </cell>
        </row>
      </sheetData>
      <sheetData sheetId="33">
        <row r="25">
          <cell r="C25">
            <v>0</v>
          </cell>
        </row>
      </sheetData>
      <sheetData sheetId="34">
        <row r="31">
          <cell r="N31">
            <v>0</v>
          </cell>
        </row>
      </sheetData>
      <sheetData sheetId="35">
        <row r="41">
          <cell r="S41">
            <v>0</v>
          </cell>
        </row>
      </sheetData>
      <sheetData sheetId="36">
        <row r="41">
          <cell r="S41">
            <v>0</v>
          </cell>
        </row>
      </sheetData>
      <sheetData sheetId="37">
        <row r="41">
          <cell r="S41">
            <v>0</v>
          </cell>
        </row>
      </sheetData>
      <sheetData sheetId="38">
        <row r="41">
          <cell r="S41">
            <v>0</v>
          </cell>
        </row>
      </sheetData>
      <sheetData sheetId="39">
        <row r="41">
          <cell r="S41">
            <v>0</v>
          </cell>
        </row>
      </sheetData>
      <sheetData sheetId="40">
        <row r="25">
          <cell r="E25">
            <v>0</v>
          </cell>
        </row>
      </sheetData>
      <sheetData sheetId="41">
        <row r="34">
          <cell r="H34">
            <v>0</v>
          </cell>
        </row>
      </sheetData>
      <sheetData sheetId="42">
        <row r="27">
          <cell r="H27">
            <v>0</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EKLY0"/>
      <sheetName val="Sheet2"/>
      <sheetName val="A1(1)"/>
      <sheetName val="B1(1)"/>
      <sheetName val="B2(1)"/>
      <sheetName val="B1_1(1)"/>
      <sheetName val="B1_2(1)"/>
      <sheetName val="B1_3(1)"/>
      <sheetName val="B2_1(1)"/>
      <sheetName val="B2_2_I(1)"/>
      <sheetName val="B2_2_II(1)"/>
      <sheetName val="B2_3_I(1)"/>
      <sheetName val="B2_3_II(1)"/>
      <sheetName val="B2_4(1)"/>
      <sheetName val="B3_1(1)"/>
      <sheetName val="B3_2_I(1)"/>
      <sheetName val="B3_2_II(1)"/>
      <sheetName val="B3_3(1)"/>
      <sheetName val="B3_4_I(1)"/>
      <sheetName val="B3_4_II(1)"/>
      <sheetName val="B3_4_III(1)"/>
      <sheetName val="B3_5(1)"/>
      <sheetName val="B3_6(1)"/>
      <sheetName val="B3_7(1)"/>
      <sheetName val="C1_1(1)"/>
      <sheetName val="C1_2(1)"/>
      <sheetName val="C1_3(1)"/>
      <sheetName val="C1_4(1)"/>
      <sheetName val="C1_5(1)"/>
      <sheetName val="C1_6_I(1)"/>
      <sheetName val="C1_6_II(1)"/>
      <sheetName val="D1(1)"/>
      <sheetName val="D2_I(1)"/>
      <sheetName val="D2_II(1)"/>
      <sheetName val="D2_III(1)"/>
      <sheetName val="D3_1_I(1)"/>
      <sheetName val="D3_1_II(1)"/>
      <sheetName val="D3_1_III(1)"/>
      <sheetName val="D3_2_I_II(1)"/>
      <sheetName val="D3_2_III_IV_V(1)"/>
      <sheetName val="D4_I(1)"/>
      <sheetName val="D4_II(1)"/>
      <sheetName val="D5(1)"/>
      <sheetName val="E_1(1)"/>
      <sheetName val="E_2(1)"/>
      <sheetName val="E_3_I_II(1)"/>
      <sheetName val="F_1(1)"/>
      <sheetName val="F_2(1)"/>
      <sheetName val="F_3(1)"/>
      <sheetName val="G1_1(1)"/>
      <sheetName val="G1_2(1)"/>
      <sheetName val="H_1(1)"/>
      <sheetName val="I_FX_IR_I(1)"/>
      <sheetName val="I_FX_IR_II(1)"/>
      <sheetName val="J_1(1)"/>
      <sheetName val="K_1(1)"/>
      <sheetName val="L_1(1)"/>
      <sheetName val="L_2(1)"/>
      <sheetName val="M_1(1)"/>
    </sheetNames>
    <definedNames>
      <definedName name="GRADE"/>
    </defined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
      <sheetName val="CONSO"/>
      <sheetName val="CONSO (3)"/>
      <sheetName val="FINAL"/>
      <sheetName val="LEASE"/>
      <sheetName val="IML"/>
      <sheetName val="TDI"/>
      <sheetName val="TMA"/>
      <sheetName val="KSI"/>
      <sheetName val="TKA"/>
      <sheetName val="RRC"/>
      <sheetName val="TUDU"/>
      <sheetName val="CONSO (2)"/>
      <sheetName val="OD H.O"/>
      <sheetName val="MainReportEBG"/>
      <sheetName val="Sheet1"/>
      <sheetName val="MARŻA-bank"/>
      <sheetName val="BBG, Sector, Tenor and Secu GBP"/>
      <sheetName val="Limits, RT, Mandate and Scl KES"/>
      <sheetName val="CONSO_(3)"/>
      <sheetName val="CONSO_(2)"/>
      <sheetName val="OD_H_O"/>
      <sheetName val="CONSO_(3)1"/>
      <sheetName val="CONSO_(2)1"/>
      <sheetName val="OD_H_O1"/>
      <sheetName val="CONSO_(3)7"/>
      <sheetName val="CONSO_(2)7"/>
      <sheetName val="OD_H_O7"/>
      <sheetName val="CONSO_(3)2"/>
      <sheetName val="CONSO_(2)2"/>
      <sheetName val="OD_H_O2"/>
      <sheetName val="CONSO_(3)3"/>
      <sheetName val="CONSO_(2)3"/>
      <sheetName val="OD_H_O3"/>
      <sheetName val="CONSO_(3)4"/>
      <sheetName val="CONSO_(2)4"/>
      <sheetName val="OD_H_O4"/>
      <sheetName val="CONSO_(3)5"/>
      <sheetName val="CONSO_(2)5"/>
      <sheetName val="OD_H_O5"/>
      <sheetName val="CONSO_(3)6"/>
      <sheetName val="CONSO_(2)6"/>
      <sheetName val="OD_H_O6"/>
      <sheetName val="CONSO_(3)8"/>
      <sheetName val="CONSO_(2)8"/>
      <sheetName val="OD_H_O8"/>
      <sheetName val="CONSO_(3)9"/>
      <sheetName val="CONSO_(2)9"/>
      <sheetName val="OD_H_O9"/>
      <sheetName val="CONSO_(3)10"/>
      <sheetName val="CONSO_(2)10"/>
      <sheetName val="OD_H_O10"/>
      <sheetName val="CONSO_(3)11"/>
      <sheetName val="CONSO_(2)11"/>
      <sheetName val="OD_H_O11"/>
      <sheetName val="CONSO_(3)12"/>
      <sheetName val="CONSO_(2)12"/>
      <sheetName val="OD_H_O12"/>
      <sheetName val="CONSO_(3)13"/>
      <sheetName val="CONSO_(2)13"/>
      <sheetName val="OD_H_O13"/>
      <sheetName val="CONSO_(3)14"/>
      <sheetName val="CONSO_(2)14"/>
      <sheetName val="OD_H_O14"/>
      <sheetName val="CONSO_(3)15"/>
      <sheetName val="CONSO_(2)15"/>
      <sheetName val="OD_H_O15"/>
      <sheetName val="LD PCB"/>
      <sheetName val="CONSO_(3)16"/>
      <sheetName val="CONSO_(2)16"/>
      <sheetName val="OD_H_O16"/>
      <sheetName val="CONSO_(3)17"/>
      <sheetName val="CONSO_(2)17"/>
      <sheetName val="OD_H_O17"/>
      <sheetName val="CONSO_(3)20"/>
      <sheetName val="CONSO_(2)20"/>
      <sheetName val="OD_H_O20"/>
      <sheetName val="CONSO_(3)18"/>
      <sheetName val="CONSO_(2)18"/>
      <sheetName val="OD_H_O18"/>
      <sheetName val="CONSO_(3)19"/>
      <sheetName val="CONSO_(2)19"/>
      <sheetName val="OD_H_O19"/>
      <sheetName val="CONSO_(3)21"/>
      <sheetName val="CONSO_(2)21"/>
      <sheetName val="OD_H_O21"/>
      <sheetName val="CONSO_(3)23"/>
      <sheetName val="CONSO_(2)23"/>
      <sheetName val="OD_H_O23"/>
      <sheetName val="CONSO_(3)22"/>
      <sheetName val="CONSO_(2)22"/>
      <sheetName val="OD_H_O22"/>
      <sheetName val="CONSO_(3)25"/>
      <sheetName val="CONSO_(2)25"/>
      <sheetName val="OD_H_O25"/>
      <sheetName val="CONSO_(3)24"/>
      <sheetName val="CONSO_(2)24"/>
      <sheetName val="OD_H_O24"/>
      <sheetName val="CONSO_(3)27"/>
      <sheetName val="CONSO_(2)27"/>
      <sheetName val="OD_H_O27"/>
      <sheetName val="CONSO_(3)26"/>
      <sheetName val="CONSO_(2)26"/>
      <sheetName val="OD_H_O26"/>
      <sheetName val="CONSO_(3)32"/>
      <sheetName val="CONSO_(2)32"/>
      <sheetName val="OD_H_O32"/>
      <sheetName val="CONSO_(3)28"/>
      <sheetName val="CONSO_(2)28"/>
      <sheetName val="OD_H_O28"/>
      <sheetName val="CONSO_(3)31"/>
      <sheetName val="CONSO_(2)31"/>
      <sheetName val="OD_H_O31"/>
      <sheetName val="CONSO_(3)29"/>
      <sheetName val="CONSO_(2)29"/>
      <sheetName val="OD_H_O29"/>
      <sheetName val="CONSO_(3)30"/>
      <sheetName val="CONSO_(2)30"/>
      <sheetName val="OD_H_O30"/>
      <sheetName val="CONSO_(3)33"/>
      <sheetName val="CONSO_(2)33"/>
      <sheetName val="OD_H_O33"/>
      <sheetName val="CONSO_(3)34"/>
      <sheetName val="CONSO_(2)34"/>
      <sheetName val="OD_H_O34"/>
      <sheetName val="CONSO_(3)35"/>
      <sheetName val="CONSO_(2)35"/>
      <sheetName val="OD_H_O35"/>
      <sheetName val="DATAASOF082004_EBG-Draft"/>
      <sheetName val="BBG,_Sector,_Tenor_and_Secu_GBP"/>
      <sheetName val="Limits,_RT,_Mandate_and_Scl_KES"/>
      <sheetName val="BBG,_Sector,_Tenor_and_Secu_GB1"/>
      <sheetName val="Limits,_RT,_Mandate_and_Scl_KE1"/>
      <sheetName val="BBG,_Sector,_Tenor_and_Secu_GB2"/>
      <sheetName val="Limits,_RT,_Mandate_and_Scl_KE2"/>
      <sheetName val="BBG,_Sector,_Tenor_and_Secu_GB3"/>
      <sheetName val="Limits,_RT,_Mandate_and_Scl_KE3"/>
      <sheetName val="BBG,_Sector,_Tenor_and_Secu_GB4"/>
      <sheetName val="Limits,_RT,_Mandate_and_Scl_KE4"/>
      <sheetName val="LD_PCB"/>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sheetData sheetId="20"/>
      <sheetData sheetId="21"/>
      <sheetData sheetId="22"/>
      <sheetData sheetId="23" refreshError="1"/>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efreshError="1"/>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sheetData sheetId="130"/>
      <sheetData sheetId="131"/>
      <sheetData sheetId="132"/>
      <sheetData sheetId="133"/>
      <sheetData sheetId="134"/>
      <sheetData sheetId="135"/>
      <sheetData sheetId="136"/>
      <sheetData sheetId="137"/>
      <sheetData sheetId="138"/>
      <sheetData sheetId="139"/>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N"/>
      <sheetName val="MainReportEBG"/>
    </sheetNames>
    <sheetDataSet>
      <sheetData sheetId="0">
        <row r="1">
          <cell r="A1" t="str">
            <v>NAME</v>
          </cell>
          <cell r="B1" t="str">
            <v>GL</v>
          </cell>
          <cell r="C1" t="str">
            <v>SL</v>
          </cell>
          <cell r="D1" t="str">
            <v>CCY</v>
          </cell>
          <cell r="E1" t="str">
            <v>INT</v>
          </cell>
          <cell r="F1" t="str">
            <v>TYPE</v>
          </cell>
          <cell r="G1" t="str">
            <v>CBM 5</v>
          </cell>
          <cell r="H1" t="str">
            <v>CBM 4</v>
          </cell>
          <cell r="I1" t="str">
            <v>JMD</v>
          </cell>
          <cell r="J1" t="str">
            <v>USD</v>
          </cell>
          <cell r="K1" t="str">
            <v>JMD EQUIV.</v>
          </cell>
        </row>
        <row r="2">
          <cell r="A2" t="str">
            <v>CARIBBEAN BRAKE PRODUCTS LTD</v>
          </cell>
          <cell r="B2">
            <v>128</v>
          </cell>
          <cell r="C2" t="str">
            <v>03</v>
          </cell>
          <cell r="D2" t="str">
            <v>USD</v>
          </cell>
          <cell r="E2">
            <v>9.4600000000000009</v>
          </cell>
          <cell r="F2" t="str">
            <v>L/C</v>
          </cell>
          <cell r="G2" t="str">
            <v>MFG-OTHER</v>
          </cell>
          <cell r="H2" t="str">
            <v>BUSINESS</v>
          </cell>
          <cell r="I2">
            <v>9070944</v>
          </cell>
          <cell r="J2">
            <v>172615.49000951476</v>
          </cell>
          <cell r="K2">
            <v>9070944</v>
          </cell>
        </row>
        <row r="3">
          <cell r="A3" t="str">
            <v>JAMAICA PUBLIC SERVICE CO. LTD</v>
          </cell>
          <cell r="B3">
            <v>128</v>
          </cell>
          <cell r="C3" t="str">
            <v>14</v>
          </cell>
          <cell r="D3" t="str">
            <v>USD</v>
          </cell>
          <cell r="E3">
            <v>9.75</v>
          </cell>
          <cell r="F3" t="str">
            <v>L/C</v>
          </cell>
          <cell r="G3" t="str">
            <v>GAS</v>
          </cell>
          <cell r="H3" t="str">
            <v>BUSINESS</v>
          </cell>
          <cell r="I3">
            <v>64225684.590000004</v>
          </cell>
          <cell r="J3">
            <v>1222182.3899143673</v>
          </cell>
          <cell r="K3">
            <v>64225684.590000004</v>
          </cell>
        </row>
        <row r="4">
          <cell r="A4" t="str">
            <v>BRL LIMITED</v>
          </cell>
          <cell r="B4">
            <v>150</v>
          </cell>
          <cell r="C4" t="str">
            <v>00</v>
          </cell>
          <cell r="D4" t="str">
            <v>USD</v>
          </cell>
          <cell r="E4">
            <v>12</v>
          </cell>
          <cell r="F4" t="str">
            <v>LEASE</v>
          </cell>
          <cell r="G4" t="str">
            <v>TOURISM</v>
          </cell>
          <cell r="H4" t="str">
            <v>BUSINESS</v>
          </cell>
          <cell r="I4">
            <v>1312220.8</v>
          </cell>
          <cell r="J4">
            <v>24970.900095147481</v>
          </cell>
          <cell r="K4">
            <v>1312220.8</v>
          </cell>
        </row>
        <row r="5">
          <cell r="A5" t="str">
            <v>CAYMANAS DEVELOPMENT</v>
          </cell>
          <cell r="B5">
            <v>150</v>
          </cell>
          <cell r="C5" t="str">
            <v>02</v>
          </cell>
          <cell r="D5" t="str">
            <v>USD</v>
          </cell>
          <cell r="E5">
            <v>12.5</v>
          </cell>
          <cell r="F5" t="str">
            <v>LEASE</v>
          </cell>
          <cell r="G5" t="str">
            <v>PROF.</v>
          </cell>
          <cell r="H5" t="str">
            <v>BUSINESS</v>
          </cell>
          <cell r="I5">
            <v>5901919.4000000004</v>
          </cell>
          <cell r="J5">
            <v>112310.54995242627</v>
          </cell>
          <cell r="K5">
            <v>5901919.4000000004</v>
          </cell>
        </row>
        <row r="6">
          <cell r="A6" t="str">
            <v>CONTINENTAL BAKING CO.</v>
          </cell>
          <cell r="B6">
            <v>150</v>
          </cell>
          <cell r="C6" t="str">
            <v>00</v>
          </cell>
          <cell r="D6" t="str">
            <v>USD</v>
          </cell>
          <cell r="E6">
            <v>15</v>
          </cell>
          <cell r="F6" t="str">
            <v>LEASE</v>
          </cell>
          <cell r="G6" t="str">
            <v>FOOD</v>
          </cell>
          <cell r="H6" t="str">
            <v>BUSINESS</v>
          </cell>
          <cell r="I6">
            <v>10442793.810000001</v>
          </cell>
          <cell r="J6">
            <v>198721.1000951475</v>
          </cell>
          <cell r="K6">
            <v>10442793.810000001</v>
          </cell>
        </row>
        <row r="7">
          <cell r="A7" t="str">
            <v>CONTINENTAL BAKING CO.</v>
          </cell>
          <cell r="B7">
            <v>150</v>
          </cell>
          <cell r="C7" t="str">
            <v>00</v>
          </cell>
          <cell r="D7" t="str">
            <v>USD</v>
          </cell>
          <cell r="E7">
            <v>15</v>
          </cell>
          <cell r="F7" t="str">
            <v>LEASE</v>
          </cell>
          <cell r="G7" t="str">
            <v>FOOD</v>
          </cell>
          <cell r="H7" t="str">
            <v>BUSINESS</v>
          </cell>
          <cell r="I7">
            <v>59663048.189999998</v>
          </cell>
          <cell r="J7">
            <v>1135357.7200761179</v>
          </cell>
          <cell r="K7">
            <v>59663048.18999999</v>
          </cell>
        </row>
        <row r="8">
          <cell r="A8" t="str">
            <v>CONTINENTAL BAKING CO.</v>
          </cell>
          <cell r="B8">
            <v>150</v>
          </cell>
          <cell r="C8" t="str">
            <v>01</v>
          </cell>
          <cell r="D8" t="str">
            <v>USD</v>
          </cell>
          <cell r="E8">
            <v>15</v>
          </cell>
          <cell r="F8" t="str">
            <v>LEASE</v>
          </cell>
          <cell r="G8" t="str">
            <v>FOOD</v>
          </cell>
          <cell r="H8" t="str">
            <v>BUSINESS</v>
          </cell>
          <cell r="I8">
            <v>29392.27</v>
          </cell>
          <cell r="J8">
            <v>559.32007611798292</v>
          </cell>
          <cell r="K8">
            <v>29392.27</v>
          </cell>
        </row>
        <row r="9">
          <cell r="A9" t="str">
            <v>GREAT RESORTS</v>
          </cell>
          <cell r="B9">
            <v>150</v>
          </cell>
          <cell r="C9" t="str">
            <v>00</v>
          </cell>
          <cell r="D9" t="str">
            <v>USD</v>
          </cell>
          <cell r="E9">
            <v>9.4600000000000009</v>
          </cell>
          <cell r="F9" t="str">
            <v>LEASE</v>
          </cell>
          <cell r="G9" t="str">
            <v>TOURISM</v>
          </cell>
          <cell r="H9" t="str">
            <v>BUSINESS</v>
          </cell>
          <cell r="I9">
            <v>1240635.6000000001</v>
          </cell>
          <cell r="J9">
            <v>23608.66983824929</v>
          </cell>
          <cell r="K9">
            <v>1240635.6000000001</v>
          </cell>
        </row>
        <row r="10">
          <cell r="A10" t="str">
            <v>INNOVATIVE RESORTS LTD.</v>
          </cell>
          <cell r="B10">
            <v>150</v>
          </cell>
          <cell r="C10" t="str">
            <v>00</v>
          </cell>
          <cell r="D10" t="str">
            <v>USD</v>
          </cell>
          <cell r="E10">
            <v>12</v>
          </cell>
          <cell r="F10" t="str">
            <v>LEASE</v>
          </cell>
          <cell r="G10" t="str">
            <v>TOURISM</v>
          </cell>
          <cell r="H10" t="str">
            <v>BUSINESS</v>
          </cell>
          <cell r="I10">
            <v>1421364.52</v>
          </cell>
          <cell r="J10">
            <v>27047.850047573742</v>
          </cell>
          <cell r="K10">
            <v>1421364.52</v>
          </cell>
        </row>
        <row r="11">
          <cell r="A11" t="str">
            <v>INNOVATIVE RESORTS LTD.</v>
          </cell>
          <cell r="B11">
            <v>150</v>
          </cell>
          <cell r="C11" t="str">
            <v>01</v>
          </cell>
          <cell r="D11" t="str">
            <v>USD</v>
          </cell>
          <cell r="E11">
            <v>12</v>
          </cell>
          <cell r="F11" t="str">
            <v>LEASE</v>
          </cell>
          <cell r="G11" t="str">
            <v>TOURISM</v>
          </cell>
          <cell r="H11" t="str">
            <v>BUSINESS</v>
          </cell>
          <cell r="I11">
            <v>55612.09</v>
          </cell>
          <cell r="J11">
            <v>1058.2700285442436</v>
          </cell>
          <cell r="K11">
            <v>55612.09</v>
          </cell>
        </row>
        <row r="12">
          <cell r="A12" t="str">
            <v>INTERNATIONAL HOTELS</v>
          </cell>
          <cell r="B12">
            <v>150</v>
          </cell>
          <cell r="C12" t="str">
            <v>00</v>
          </cell>
          <cell r="D12" t="str">
            <v>USD</v>
          </cell>
          <cell r="E12">
            <v>12.5</v>
          </cell>
          <cell r="F12" t="str">
            <v>LEASE</v>
          </cell>
          <cell r="G12" t="str">
            <v>TOURISM</v>
          </cell>
          <cell r="H12" t="str">
            <v>BUSINESS</v>
          </cell>
          <cell r="I12">
            <v>44207602.369999997</v>
          </cell>
          <cell r="J12">
            <v>841248.38001902949</v>
          </cell>
          <cell r="K12">
            <v>44207602.369999997</v>
          </cell>
        </row>
        <row r="13">
          <cell r="A13" t="str">
            <v>INTERNATIONAL HOTELS</v>
          </cell>
          <cell r="B13">
            <v>150</v>
          </cell>
          <cell r="C13" t="str">
            <v>01</v>
          </cell>
          <cell r="D13" t="str">
            <v>USD</v>
          </cell>
          <cell r="E13">
            <v>12.5</v>
          </cell>
          <cell r="F13" t="str">
            <v>LEASE</v>
          </cell>
          <cell r="G13" t="str">
            <v>TOURISM</v>
          </cell>
          <cell r="H13" t="str">
            <v>BUSINESS</v>
          </cell>
          <cell r="I13">
            <v>2423326.96</v>
          </cell>
          <cell r="J13">
            <v>46114.69000951475</v>
          </cell>
          <cell r="K13">
            <v>2423326.96</v>
          </cell>
        </row>
        <row r="14">
          <cell r="A14" t="str">
            <v>INTL INGREDIENTS LTD.</v>
          </cell>
          <cell r="B14">
            <v>150</v>
          </cell>
          <cell r="C14" t="str">
            <v>00</v>
          </cell>
          <cell r="D14" t="str">
            <v>JA $</v>
          </cell>
          <cell r="E14">
            <v>24</v>
          </cell>
          <cell r="F14" t="str">
            <v>LEASE</v>
          </cell>
          <cell r="G14" t="str">
            <v>FOOD</v>
          </cell>
          <cell r="H14" t="str">
            <v>BUSINESS</v>
          </cell>
          <cell r="I14">
            <v>2931681.02</v>
          </cell>
          <cell r="J14">
            <v>0</v>
          </cell>
          <cell r="K14">
            <v>0</v>
          </cell>
        </row>
        <row r="15">
          <cell r="A15" t="str">
            <v>INTL INGREDIENTS LTD.</v>
          </cell>
          <cell r="B15">
            <v>150</v>
          </cell>
          <cell r="C15" t="str">
            <v>01</v>
          </cell>
          <cell r="D15" t="str">
            <v>JA $</v>
          </cell>
          <cell r="E15">
            <v>24</v>
          </cell>
          <cell r="F15" t="str">
            <v>LEASE</v>
          </cell>
          <cell r="G15" t="str">
            <v>FOOD</v>
          </cell>
          <cell r="H15" t="str">
            <v>BUSINESS</v>
          </cell>
          <cell r="I15">
            <v>143637.04999999999</v>
          </cell>
          <cell r="J15">
            <v>0</v>
          </cell>
          <cell r="K15">
            <v>0</v>
          </cell>
        </row>
        <row r="16">
          <cell r="A16" t="str">
            <v>RESTAURANTS OF JAMAICA</v>
          </cell>
          <cell r="B16">
            <v>150</v>
          </cell>
          <cell r="C16" t="str">
            <v>00</v>
          </cell>
          <cell r="D16" t="str">
            <v>JA $</v>
          </cell>
          <cell r="E16">
            <v>20.88</v>
          </cell>
          <cell r="F16" t="str">
            <v>LEASE</v>
          </cell>
          <cell r="G16" t="str">
            <v>FOOD</v>
          </cell>
          <cell r="H16" t="str">
            <v>BUSINESS</v>
          </cell>
          <cell r="I16">
            <v>1745124.77</v>
          </cell>
          <cell r="J16">
            <v>0</v>
          </cell>
          <cell r="K16">
            <v>0</v>
          </cell>
        </row>
        <row r="17">
          <cell r="A17" t="str">
            <v>WENDICO JAMAICA LIMITED</v>
          </cell>
          <cell r="B17">
            <v>150</v>
          </cell>
          <cell r="C17" t="str">
            <v>01</v>
          </cell>
          <cell r="D17" t="str">
            <v>USD</v>
          </cell>
          <cell r="E17">
            <v>12</v>
          </cell>
          <cell r="F17" t="str">
            <v>LEASE</v>
          </cell>
          <cell r="G17" t="str">
            <v>FOOD</v>
          </cell>
          <cell r="H17" t="str">
            <v>BUSINESS</v>
          </cell>
          <cell r="I17">
            <v>1336182.54</v>
          </cell>
          <cell r="J17">
            <v>25426.879923882017</v>
          </cell>
          <cell r="K17">
            <v>1336182.54</v>
          </cell>
        </row>
        <row r="18">
          <cell r="A18" t="str">
            <v>WENDICO JAMAICA LIMITED</v>
          </cell>
          <cell r="B18">
            <v>150</v>
          </cell>
          <cell r="C18" t="str">
            <v>11</v>
          </cell>
          <cell r="D18" t="str">
            <v>USD</v>
          </cell>
          <cell r="E18">
            <v>12</v>
          </cell>
          <cell r="F18" t="str">
            <v>LEASE</v>
          </cell>
          <cell r="G18" t="str">
            <v>FOOD</v>
          </cell>
          <cell r="H18" t="str">
            <v>BUSINESS</v>
          </cell>
          <cell r="I18">
            <v>9519697.8800000008</v>
          </cell>
          <cell r="J18">
            <v>181155.05004757378</v>
          </cell>
          <cell r="K18">
            <v>9519697.8800000008</v>
          </cell>
        </row>
        <row r="19">
          <cell r="A19" t="str">
            <v>CHALICE LIMITED</v>
          </cell>
          <cell r="B19">
            <v>120</v>
          </cell>
          <cell r="C19" t="str">
            <v>33</v>
          </cell>
          <cell r="D19" t="str">
            <v>JA $</v>
          </cell>
          <cell r="E19">
            <v>10</v>
          </cell>
          <cell r="F19" t="str">
            <v>MTG.</v>
          </cell>
          <cell r="G19" t="str">
            <v>R/E SVCS</v>
          </cell>
          <cell r="H19" t="str">
            <v>BUSINESS</v>
          </cell>
          <cell r="I19">
            <v>33321.519999999997</v>
          </cell>
          <cell r="J19">
            <v>0</v>
          </cell>
          <cell r="K19">
            <v>0</v>
          </cell>
        </row>
        <row r="20">
          <cell r="A20" t="str">
            <v>DUQUESNAY RONALD</v>
          </cell>
          <cell r="B20">
            <v>120</v>
          </cell>
          <cell r="C20" t="str">
            <v>03</v>
          </cell>
          <cell r="D20" t="str">
            <v>JA $</v>
          </cell>
          <cell r="E20">
            <v>10</v>
          </cell>
          <cell r="F20" t="str">
            <v>MTG.</v>
          </cell>
          <cell r="G20" t="str">
            <v>INDIV.</v>
          </cell>
          <cell r="H20" t="str">
            <v>INDIV.</v>
          </cell>
          <cell r="I20">
            <v>2781.74</v>
          </cell>
          <cell r="J20">
            <v>0</v>
          </cell>
          <cell r="K20">
            <v>0</v>
          </cell>
        </row>
        <row r="21">
          <cell r="A21" t="str">
            <v>DUQUESNAY RONALD</v>
          </cell>
          <cell r="B21">
            <v>120</v>
          </cell>
          <cell r="C21" t="str">
            <v>33</v>
          </cell>
          <cell r="D21" t="str">
            <v>JA $</v>
          </cell>
          <cell r="E21">
            <v>10</v>
          </cell>
          <cell r="F21" t="str">
            <v>MTG.</v>
          </cell>
          <cell r="G21" t="str">
            <v>INDIV.</v>
          </cell>
          <cell r="H21" t="str">
            <v>INDIV.</v>
          </cell>
          <cell r="I21">
            <v>33017.4</v>
          </cell>
          <cell r="J21">
            <v>0</v>
          </cell>
          <cell r="K21">
            <v>0</v>
          </cell>
        </row>
        <row r="22">
          <cell r="A22" t="str">
            <v>DUQUESNAY STEPHEN</v>
          </cell>
          <cell r="B22">
            <v>120</v>
          </cell>
          <cell r="C22" t="str">
            <v>03</v>
          </cell>
          <cell r="D22" t="str">
            <v>JA $</v>
          </cell>
          <cell r="E22">
            <v>10</v>
          </cell>
          <cell r="F22" t="str">
            <v>MTG.</v>
          </cell>
          <cell r="G22" t="str">
            <v>INDIV.</v>
          </cell>
          <cell r="H22" t="str">
            <v>INDIV.</v>
          </cell>
          <cell r="I22">
            <v>0.04</v>
          </cell>
          <cell r="J22">
            <v>0</v>
          </cell>
          <cell r="K22">
            <v>0</v>
          </cell>
        </row>
        <row r="23">
          <cell r="A23" t="str">
            <v>DUQUESNAY STEPHEN</v>
          </cell>
          <cell r="B23">
            <v>120</v>
          </cell>
          <cell r="C23" t="str">
            <v>33</v>
          </cell>
          <cell r="D23" t="str">
            <v>JA $</v>
          </cell>
          <cell r="E23">
            <v>10</v>
          </cell>
          <cell r="F23" t="str">
            <v>MTG.</v>
          </cell>
          <cell r="G23" t="str">
            <v>INDIV.</v>
          </cell>
          <cell r="H23" t="str">
            <v>INDIV.</v>
          </cell>
          <cell r="I23">
            <v>32918.44</v>
          </cell>
          <cell r="J23">
            <v>0</v>
          </cell>
          <cell r="K23">
            <v>0</v>
          </cell>
        </row>
        <row r="24">
          <cell r="A24" t="str">
            <v>STAFF-16%</v>
          </cell>
          <cell r="B24">
            <v>121</v>
          </cell>
          <cell r="C24" t="str">
            <v>10</v>
          </cell>
          <cell r="D24" t="str">
            <v>JA $</v>
          </cell>
          <cell r="E24">
            <v>16</v>
          </cell>
          <cell r="F24" t="str">
            <v>MTG.</v>
          </cell>
          <cell r="G24" t="str">
            <v>construction</v>
          </cell>
          <cell r="H24" t="str">
            <v>INDIV.</v>
          </cell>
          <cell r="I24">
            <v>10147693.15</v>
          </cell>
          <cell r="J24">
            <v>0</v>
          </cell>
          <cell r="K24">
            <v>0</v>
          </cell>
        </row>
        <row r="25">
          <cell r="A25" t="str">
            <v>STAFF-3%</v>
          </cell>
          <cell r="B25">
            <v>121</v>
          </cell>
          <cell r="C25" t="str">
            <v>08</v>
          </cell>
          <cell r="D25" t="str">
            <v>JA $</v>
          </cell>
          <cell r="E25">
            <v>3</v>
          </cell>
          <cell r="F25" t="str">
            <v>MTG.</v>
          </cell>
          <cell r="G25" t="str">
            <v>construction</v>
          </cell>
          <cell r="H25" t="str">
            <v>INDIV.</v>
          </cell>
          <cell r="I25">
            <v>39222440.810000002</v>
          </cell>
          <cell r="J25">
            <v>0</v>
          </cell>
          <cell r="K25">
            <v>0</v>
          </cell>
        </row>
        <row r="26">
          <cell r="A26" t="str">
            <v>BANKSTON BAILEY DEBORAH</v>
          </cell>
          <cell r="B26">
            <v>200</v>
          </cell>
          <cell r="C26" t="str">
            <v>06</v>
          </cell>
          <cell r="D26" t="str">
            <v>USD</v>
          </cell>
          <cell r="E26">
            <v>31.5</v>
          </cell>
          <cell r="F26" t="str">
            <v>O/D</v>
          </cell>
          <cell r="G26" t="str">
            <v>INDIV.</v>
          </cell>
          <cell r="H26" t="str">
            <v>INDIV.</v>
          </cell>
          <cell r="I26">
            <v>25172.5</v>
          </cell>
          <cell r="J26">
            <v>479.01998097050432</v>
          </cell>
          <cell r="K26">
            <v>25172.5</v>
          </cell>
        </row>
        <row r="27">
          <cell r="A27" t="str">
            <v>BECKFORD CAROLINE</v>
          </cell>
          <cell r="B27">
            <v>200</v>
          </cell>
          <cell r="C27" t="str">
            <v>05</v>
          </cell>
          <cell r="D27" t="str">
            <v>JA $</v>
          </cell>
          <cell r="E27">
            <v>31.5</v>
          </cell>
          <cell r="F27" t="str">
            <v>O/D</v>
          </cell>
          <cell r="G27" t="str">
            <v>INDIV.</v>
          </cell>
          <cell r="H27" t="str">
            <v>INDIV.</v>
          </cell>
          <cell r="I27">
            <v>63.45</v>
          </cell>
          <cell r="J27">
            <v>0</v>
          </cell>
          <cell r="K27">
            <v>0</v>
          </cell>
        </row>
        <row r="28">
          <cell r="A28" t="str">
            <v>BINGHAM KELLI-ANN</v>
          </cell>
          <cell r="B28">
            <v>200</v>
          </cell>
          <cell r="C28" t="str">
            <v>01</v>
          </cell>
          <cell r="D28" t="str">
            <v>JA $</v>
          </cell>
          <cell r="E28">
            <v>0</v>
          </cell>
          <cell r="F28" t="str">
            <v>O/D</v>
          </cell>
          <cell r="G28" t="str">
            <v>INDIV.</v>
          </cell>
          <cell r="H28" t="str">
            <v>INDIV.</v>
          </cell>
          <cell r="I28">
            <v>4136.58</v>
          </cell>
          <cell r="J28">
            <v>0</v>
          </cell>
          <cell r="K28">
            <v>0</v>
          </cell>
        </row>
        <row r="29">
          <cell r="A29" t="str">
            <v>BROWNE GLENROY OR MARJORIE</v>
          </cell>
          <cell r="B29">
            <v>200</v>
          </cell>
          <cell r="C29" t="str">
            <v>05</v>
          </cell>
          <cell r="D29" t="str">
            <v>JA $</v>
          </cell>
          <cell r="E29">
            <v>31.5</v>
          </cell>
          <cell r="F29" t="str">
            <v>O/D</v>
          </cell>
          <cell r="G29" t="str">
            <v>INDIV.</v>
          </cell>
          <cell r="H29" t="str">
            <v>INDIV.</v>
          </cell>
          <cell r="I29">
            <v>262.31</v>
          </cell>
          <cell r="J29">
            <v>0</v>
          </cell>
          <cell r="K29">
            <v>0</v>
          </cell>
        </row>
        <row r="30">
          <cell r="A30" t="str">
            <v>CAMPBELL ROGER ANGUS</v>
          </cell>
          <cell r="B30">
            <v>200</v>
          </cell>
          <cell r="C30" t="str">
            <v>62</v>
          </cell>
          <cell r="D30" t="str">
            <v>JA $</v>
          </cell>
          <cell r="E30">
            <v>31.5</v>
          </cell>
          <cell r="F30" t="str">
            <v>O/D</v>
          </cell>
          <cell r="G30" t="str">
            <v>INDIV.</v>
          </cell>
          <cell r="H30" t="str">
            <v>INDIV.</v>
          </cell>
          <cell r="I30">
            <v>4217.12</v>
          </cell>
          <cell r="J30">
            <v>0</v>
          </cell>
          <cell r="K30">
            <v>0</v>
          </cell>
        </row>
        <row r="31">
          <cell r="A31" t="str">
            <v>CARIBBEAN CEMENT COMPANY LTD</v>
          </cell>
          <cell r="B31">
            <v>127</v>
          </cell>
          <cell r="C31" t="str">
            <v>02</v>
          </cell>
          <cell r="D31" t="str">
            <v>JA $</v>
          </cell>
          <cell r="E31">
            <v>26.5</v>
          </cell>
          <cell r="F31" t="str">
            <v>O/D</v>
          </cell>
          <cell r="G31" t="str">
            <v>CEMENT</v>
          </cell>
          <cell r="H31" t="str">
            <v>BUSINESS</v>
          </cell>
          <cell r="I31">
            <v>1776644.44</v>
          </cell>
          <cell r="J31">
            <v>0</v>
          </cell>
          <cell r="K31">
            <v>0</v>
          </cell>
        </row>
        <row r="32">
          <cell r="A32" t="str">
            <v>CARIBBEAN TELECOM LIMITED</v>
          </cell>
          <cell r="B32">
            <v>200</v>
          </cell>
          <cell r="C32" t="str">
            <v>61</v>
          </cell>
          <cell r="D32" t="str">
            <v>USD</v>
          </cell>
          <cell r="E32">
            <v>12</v>
          </cell>
          <cell r="F32" t="str">
            <v>O/D</v>
          </cell>
          <cell r="G32" t="str">
            <v>PROF.</v>
          </cell>
          <cell r="H32" t="str">
            <v>BUSINESS</v>
          </cell>
          <cell r="I32">
            <v>117.19</v>
          </cell>
          <cell r="J32">
            <v>2.2300666032350143</v>
          </cell>
          <cell r="K32">
            <v>117.19</v>
          </cell>
        </row>
        <row r="33">
          <cell r="A33" t="str">
            <v>CHARLTON CECIL ET AL</v>
          </cell>
          <cell r="B33">
            <v>126</v>
          </cell>
          <cell r="C33" t="str">
            <v>04</v>
          </cell>
          <cell r="D33" t="str">
            <v>JA $</v>
          </cell>
          <cell r="E33">
            <v>12</v>
          </cell>
          <cell r="F33" t="str">
            <v>O/D</v>
          </cell>
          <cell r="G33" t="str">
            <v>INDIV.</v>
          </cell>
          <cell r="H33" t="str">
            <v>INDIV.</v>
          </cell>
          <cell r="I33">
            <v>186877.53</v>
          </cell>
          <cell r="J33">
            <v>0</v>
          </cell>
          <cell r="K33">
            <v>0</v>
          </cell>
        </row>
        <row r="34">
          <cell r="A34" t="str">
            <v>CHECKER CHEMICALS LIMITED</v>
          </cell>
          <cell r="B34">
            <v>127</v>
          </cell>
          <cell r="C34" t="str">
            <v>06</v>
          </cell>
          <cell r="D34" t="str">
            <v>JA $</v>
          </cell>
          <cell r="E34">
            <v>19</v>
          </cell>
          <cell r="F34" t="str">
            <v>O/D</v>
          </cell>
          <cell r="G34" t="str">
            <v>MFG-CHEM</v>
          </cell>
          <cell r="H34" t="str">
            <v>BUSINESS</v>
          </cell>
          <cell r="I34">
            <v>579321.31000000006</v>
          </cell>
          <cell r="J34">
            <v>0</v>
          </cell>
          <cell r="K34">
            <v>0</v>
          </cell>
        </row>
        <row r="35">
          <cell r="A35" t="str">
            <v>CHRISTIE RAMONE</v>
          </cell>
          <cell r="B35">
            <v>200</v>
          </cell>
          <cell r="C35" t="str">
            <v>05</v>
          </cell>
          <cell r="D35" t="str">
            <v>JA $</v>
          </cell>
          <cell r="E35">
            <v>31.5</v>
          </cell>
          <cell r="F35" t="str">
            <v>O/D</v>
          </cell>
          <cell r="G35" t="str">
            <v>INDIV.</v>
          </cell>
          <cell r="H35" t="str">
            <v>INDIV.</v>
          </cell>
          <cell r="I35">
            <v>320.12</v>
          </cell>
          <cell r="J35">
            <v>0</v>
          </cell>
          <cell r="K35">
            <v>0</v>
          </cell>
        </row>
        <row r="36">
          <cell r="A36" t="str">
            <v>CIVIL ENG. RESEARCH AND TESTING</v>
          </cell>
          <cell r="B36">
            <v>127</v>
          </cell>
          <cell r="C36" t="str">
            <v>06</v>
          </cell>
          <cell r="D36" t="str">
            <v>JA $</v>
          </cell>
          <cell r="E36">
            <v>19</v>
          </cell>
          <cell r="F36" t="str">
            <v>O/D</v>
          </cell>
          <cell r="G36" t="str">
            <v>PROF.</v>
          </cell>
          <cell r="H36" t="str">
            <v>BUSINESS</v>
          </cell>
          <cell r="I36">
            <v>319108.82</v>
          </cell>
          <cell r="J36">
            <v>0</v>
          </cell>
          <cell r="K36">
            <v>0</v>
          </cell>
        </row>
        <row r="37">
          <cell r="A37" t="str">
            <v>CUFFE MICHAEL OR DANA</v>
          </cell>
          <cell r="B37">
            <v>200</v>
          </cell>
          <cell r="C37" t="str">
            <v>05</v>
          </cell>
          <cell r="D37" t="str">
            <v>JA $</v>
          </cell>
          <cell r="E37">
            <v>31.5</v>
          </cell>
          <cell r="F37" t="str">
            <v>O/D</v>
          </cell>
          <cell r="G37" t="str">
            <v>INDIV.</v>
          </cell>
          <cell r="H37" t="str">
            <v>INDIV.</v>
          </cell>
          <cell r="I37">
            <v>1532.28</v>
          </cell>
          <cell r="J37">
            <v>0</v>
          </cell>
          <cell r="K37">
            <v>0</v>
          </cell>
        </row>
        <row r="38">
          <cell r="A38" t="str">
            <v>DENNY CHRISTOPHER</v>
          </cell>
          <cell r="B38">
            <v>200</v>
          </cell>
          <cell r="C38" t="str">
            <v>01</v>
          </cell>
          <cell r="D38" t="str">
            <v>JA $</v>
          </cell>
          <cell r="E38">
            <v>0</v>
          </cell>
          <cell r="F38" t="str">
            <v>O/D</v>
          </cell>
          <cell r="G38" t="str">
            <v>INDIV.</v>
          </cell>
          <cell r="H38" t="str">
            <v>INDIV.</v>
          </cell>
          <cell r="I38">
            <v>3307.88</v>
          </cell>
          <cell r="J38">
            <v>0</v>
          </cell>
          <cell r="K38">
            <v>0</v>
          </cell>
        </row>
        <row r="39">
          <cell r="A39" t="str">
            <v>DUB PLATE MUSIC PUBLISHERS LTD.</v>
          </cell>
          <cell r="B39">
            <v>126</v>
          </cell>
          <cell r="C39" t="str">
            <v>06</v>
          </cell>
          <cell r="D39" t="str">
            <v>JA $</v>
          </cell>
          <cell r="E39">
            <v>12</v>
          </cell>
          <cell r="F39" t="str">
            <v>O/D</v>
          </cell>
          <cell r="G39" t="str">
            <v>ENTERTAINMENT</v>
          </cell>
          <cell r="H39" t="str">
            <v>BUSINESS</v>
          </cell>
          <cell r="I39">
            <v>113849.24</v>
          </cell>
          <cell r="J39">
            <v>0</v>
          </cell>
          <cell r="K39">
            <v>0</v>
          </cell>
        </row>
        <row r="40">
          <cell r="A40" t="str">
            <v>EMBAJADA DE VENEZUELA EN JAMAICA</v>
          </cell>
          <cell r="B40">
            <v>200</v>
          </cell>
          <cell r="C40" t="str">
            <v>13</v>
          </cell>
          <cell r="D40" t="str">
            <v>USD</v>
          </cell>
          <cell r="E40">
            <v>12</v>
          </cell>
          <cell r="F40" t="str">
            <v>O/D</v>
          </cell>
          <cell r="G40" t="str">
            <v>O'SEAS RES</v>
          </cell>
          <cell r="H40" t="str">
            <v>O'SEAS RES</v>
          </cell>
          <cell r="I40">
            <v>68.84</v>
          </cell>
          <cell r="J40">
            <v>1.3099904852521409</v>
          </cell>
          <cell r="K40">
            <v>68.84</v>
          </cell>
        </row>
        <row r="41">
          <cell r="A41" t="str">
            <v>EMBAJADA DE VENEZUELA -IVCC</v>
          </cell>
          <cell r="B41">
            <v>200</v>
          </cell>
          <cell r="C41" t="str">
            <v>13</v>
          </cell>
          <cell r="D41" t="str">
            <v>USD</v>
          </cell>
          <cell r="E41">
            <v>12</v>
          </cell>
          <cell r="F41" t="str">
            <v>O/D</v>
          </cell>
          <cell r="G41" t="str">
            <v>O'SEAS RES</v>
          </cell>
          <cell r="H41" t="str">
            <v>O'SEAS RES</v>
          </cell>
          <cell r="I41">
            <v>97.22</v>
          </cell>
          <cell r="J41">
            <v>1.8500475737392961</v>
          </cell>
          <cell r="K41">
            <v>97.22</v>
          </cell>
        </row>
        <row r="42">
          <cell r="A42" t="str">
            <v>EMBAJADA DE VENEZUELA -IVCC</v>
          </cell>
          <cell r="B42">
            <v>200</v>
          </cell>
          <cell r="C42" t="str">
            <v>13</v>
          </cell>
          <cell r="D42" t="str">
            <v>USD</v>
          </cell>
          <cell r="E42">
            <v>12</v>
          </cell>
          <cell r="F42" t="str">
            <v>O/D</v>
          </cell>
          <cell r="G42" t="str">
            <v>O'SEAS RES</v>
          </cell>
          <cell r="H42" t="str">
            <v>O'SEAS RES</v>
          </cell>
          <cell r="I42">
            <v>40.99</v>
          </cell>
          <cell r="J42">
            <v>0.78001902949571844</v>
          </cell>
          <cell r="K42">
            <v>40.99</v>
          </cell>
        </row>
        <row r="43">
          <cell r="A43" t="str">
            <v>EMBASSY OF PERU</v>
          </cell>
          <cell r="B43">
            <v>200</v>
          </cell>
          <cell r="C43" t="str">
            <v>22</v>
          </cell>
          <cell r="D43" t="str">
            <v>USD</v>
          </cell>
          <cell r="E43">
            <v>12</v>
          </cell>
          <cell r="F43" t="str">
            <v>O/D</v>
          </cell>
          <cell r="G43" t="str">
            <v>O'SEAS RES</v>
          </cell>
          <cell r="H43" t="str">
            <v>BUSINESS</v>
          </cell>
          <cell r="I43">
            <v>270.63</v>
          </cell>
          <cell r="J43">
            <v>5.1499524262607039</v>
          </cell>
          <cell r="K43">
            <v>270.63</v>
          </cell>
        </row>
        <row r="44">
          <cell r="A44" t="str">
            <v>ESSO STANDARD OIL S.A. LTD.</v>
          </cell>
          <cell r="B44">
            <v>126</v>
          </cell>
          <cell r="C44" t="str">
            <v>02</v>
          </cell>
          <cell r="D44" t="str">
            <v>JA $</v>
          </cell>
          <cell r="E44">
            <v>12</v>
          </cell>
          <cell r="F44" t="str">
            <v>O/D</v>
          </cell>
          <cell r="G44" t="str">
            <v>GAS</v>
          </cell>
          <cell r="H44" t="str">
            <v>BUSINESS</v>
          </cell>
          <cell r="I44">
            <v>14802681.49</v>
          </cell>
          <cell r="J44">
            <v>0</v>
          </cell>
          <cell r="K44">
            <v>0</v>
          </cell>
        </row>
        <row r="45">
          <cell r="A45" t="str">
            <v>ESSO STANDARD OIL S.A. LTD.</v>
          </cell>
          <cell r="B45">
            <v>200</v>
          </cell>
          <cell r="C45" t="str">
            <v>02</v>
          </cell>
          <cell r="D45" t="str">
            <v>JA $</v>
          </cell>
          <cell r="E45">
            <v>12</v>
          </cell>
          <cell r="F45" t="str">
            <v>O/D</v>
          </cell>
          <cell r="G45" t="str">
            <v>GAS</v>
          </cell>
          <cell r="H45" t="str">
            <v>BUSINESS</v>
          </cell>
          <cell r="I45">
            <v>4715642.3</v>
          </cell>
          <cell r="J45">
            <v>0</v>
          </cell>
          <cell r="K45">
            <v>0</v>
          </cell>
        </row>
        <row r="46">
          <cell r="A46" t="str">
            <v>GENERAL TOOL AND SUPPLY</v>
          </cell>
          <cell r="B46">
            <v>200</v>
          </cell>
          <cell r="C46" t="str">
            <v>66</v>
          </cell>
          <cell r="D46" t="str">
            <v>JA $</v>
          </cell>
          <cell r="E46">
            <v>15</v>
          </cell>
          <cell r="F46" t="str">
            <v>O/D</v>
          </cell>
          <cell r="G46" t="str">
            <v>DIST'N</v>
          </cell>
          <cell r="H46" t="str">
            <v>BUSINESS</v>
          </cell>
          <cell r="I46">
            <v>5285.05</v>
          </cell>
          <cell r="J46">
            <v>0</v>
          </cell>
          <cell r="K46">
            <v>0</v>
          </cell>
        </row>
        <row r="47">
          <cell r="A47" t="str">
            <v>GORDON DOTSIE OR CARY-NEIL</v>
          </cell>
          <cell r="B47">
            <v>200</v>
          </cell>
          <cell r="C47" t="str">
            <v>05</v>
          </cell>
          <cell r="D47" t="str">
            <v>JA $</v>
          </cell>
          <cell r="E47">
            <v>31.5</v>
          </cell>
          <cell r="F47" t="str">
            <v>O/D</v>
          </cell>
          <cell r="G47" t="str">
            <v>INDIV.</v>
          </cell>
          <cell r="H47" t="str">
            <v>INDIV.</v>
          </cell>
          <cell r="I47">
            <v>1414.09</v>
          </cell>
          <cell r="J47">
            <v>0</v>
          </cell>
          <cell r="K47">
            <v>0</v>
          </cell>
        </row>
        <row r="48">
          <cell r="A48" t="str">
            <v>GRAHAM JOHN GEORGE</v>
          </cell>
          <cell r="B48">
            <v>200</v>
          </cell>
          <cell r="C48" t="str">
            <v>05</v>
          </cell>
          <cell r="D48" t="str">
            <v>JA $</v>
          </cell>
          <cell r="E48">
            <v>31.5</v>
          </cell>
          <cell r="F48" t="str">
            <v>O/D</v>
          </cell>
          <cell r="G48" t="str">
            <v>INDIV.</v>
          </cell>
          <cell r="H48" t="str">
            <v>INDIV.</v>
          </cell>
          <cell r="I48">
            <v>1225.3399999999999</v>
          </cell>
          <cell r="J48">
            <v>0</v>
          </cell>
          <cell r="K48">
            <v>0</v>
          </cell>
        </row>
        <row r="49">
          <cell r="A49" t="str">
            <v>HARDWARE &amp; LUMBER LTD.</v>
          </cell>
          <cell r="B49">
            <v>127</v>
          </cell>
          <cell r="C49" t="str">
            <v>02</v>
          </cell>
          <cell r="D49" t="str">
            <v>JA $</v>
          </cell>
          <cell r="E49">
            <v>19</v>
          </cell>
          <cell r="F49" t="str">
            <v>O/D</v>
          </cell>
          <cell r="G49" t="str">
            <v>DIST'N</v>
          </cell>
          <cell r="H49" t="str">
            <v>BUSINESS</v>
          </cell>
          <cell r="I49">
            <v>1721626.98</v>
          </cell>
          <cell r="J49">
            <v>0</v>
          </cell>
          <cell r="K49">
            <v>0</v>
          </cell>
        </row>
        <row r="50">
          <cell r="A50" t="str">
            <v>HARMAN SALES COMPANY LTD.</v>
          </cell>
          <cell r="B50">
            <v>127</v>
          </cell>
          <cell r="C50" t="str">
            <v>06</v>
          </cell>
          <cell r="D50" t="str">
            <v>JA $</v>
          </cell>
          <cell r="E50">
            <v>19</v>
          </cell>
          <cell r="F50" t="str">
            <v>O/D</v>
          </cell>
          <cell r="G50" t="str">
            <v>DIST'N</v>
          </cell>
          <cell r="H50" t="str">
            <v>BUSINESS</v>
          </cell>
          <cell r="I50">
            <v>110881.07</v>
          </cell>
          <cell r="J50">
            <v>0</v>
          </cell>
          <cell r="K50">
            <v>0</v>
          </cell>
        </row>
        <row r="51">
          <cell r="A51" t="str">
            <v>HILL-BETTY ENGINEERS LTD.</v>
          </cell>
          <cell r="B51">
            <v>200</v>
          </cell>
          <cell r="C51" t="str">
            <v>66</v>
          </cell>
          <cell r="D51" t="str">
            <v>JA $</v>
          </cell>
          <cell r="E51">
            <v>31.5</v>
          </cell>
          <cell r="F51" t="str">
            <v>O/D</v>
          </cell>
          <cell r="G51" t="str">
            <v>PROF.</v>
          </cell>
          <cell r="H51" t="str">
            <v>BUSINESS</v>
          </cell>
          <cell r="I51">
            <v>55119.199999999997</v>
          </cell>
          <cell r="J51">
            <v>0</v>
          </cell>
          <cell r="K51">
            <v>0</v>
          </cell>
        </row>
        <row r="52">
          <cell r="A52" t="str">
            <v>HOLMES OLIVER OR DAYLE</v>
          </cell>
          <cell r="B52">
            <v>200</v>
          </cell>
          <cell r="C52" t="str">
            <v>05</v>
          </cell>
          <cell r="D52" t="str">
            <v>JA $</v>
          </cell>
          <cell r="E52">
            <v>31.5</v>
          </cell>
          <cell r="F52" t="str">
            <v>O/D</v>
          </cell>
          <cell r="G52" t="str">
            <v>INDIV.</v>
          </cell>
          <cell r="H52" t="str">
            <v>INDIV.</v>
          </cell>
          <cell r="I52">
            <v>30028.71</v>
          </cell>
          <cell r="J52">
            <v>0</v>
          </cell>
          <cell r="K52">
            <v>0</v>
          </cell>
        </row>
        <row r="53">
          <cell r="A53" t="str">
            <v>IT'S A DOGS WORLD LIMITED</v>
          </cell>
          <cell r="B53">
            <v>127</v>
          </cell>
          <cell r="C53" t="str">
            <v>06</v>
          </cell>
          <cell r="D53" t="str">
            <v>JA $</v>
          </cell>
          <cell r="E53">
            <v>19</v>
          </cell>
          <cell r="F53" t="str">
            <v>O/D</v>
          </cell>
          <cell r="G53" t="str">
            <v>PROF.</v>
          </cell>
          <cell r="H53" t="str">
            <v>BUSINESS</v>
          </cell>
          <cell r="I53">
            <v>11216.4</v>
          </cell>
          <cell r="J53">
            <v>0</v>
          </cell>
          <cell r="K53">
            <v>0</v>
          </cell>
        </row>
        <row r="54">
          <cell r="A54" t="str">
            <v>JAMAICA ELECTRICAL TECHNOLOGY</v>
          </cell>
          <cell r="B54">
            <v>126</v>
          </cell>
          <cell r="C54" t="str">
            <v>07</v>
          </cell>
          <cell r="D54" t="str">
            <v>JA $</v>
          </cell>
          <cell r="E54">
            <v>26.3</v>
          </cell>
          <cell r="F54" t="str">
            <v>O/D</v>
          </cell>
          <cell r="G54" t="str">
            <v>PROF.</v>
          </cell>
          <cell r="H54" t="str">
            <v>BUSINESS</v>
          </cell>
          <cell r="I54">
            <v>505380.31</v>
          </cell>
          <cell r="J54">
            <v>0</v>
          </cell>
          <cell r="K54">
            <v>0</v>
          </cell>
        </row>
        <row r="55">
          <cell r="A55" t="str">
            <v>JAMES SAMUELS AND CO. LTD.</v>
          </cell>
          <cell r="B55">
            <v>200</v>
          </cell>
          <cell r="C55" t="str">
            <v>66</v>
          </cell>
          <cell r="D55" t="str">
            <v>JA $</v>
          </cell>
          <cell r="E55">
            <v>31.5</v>
          </cell>
          <cell r="F55" t="str">
            <v>O/D</v>
          </cell>
          <cell r="G55" t="str">
            <v>PROF.</v>
          </cell>
          <cell r="H55" t="str">
            <v>BUSINESS</v>
          </cell>
          <cell r="I55">
            <v>2581.04</v>
          </cell>
          <cell r="J55">
            <v>0</v>
          </cell>
          <cell r="K55">
            <v>0</v>
          </cell>
        </row>
        <row r="56">
          <cell r="A56" t="str">
            <v>JARRETT VERNETA OR LITTLE M.</v>
          </cell>
          <cell r="B56">
            <v>200</v>
          </cell>
          <cell r="C56" t="str">
            <v>05</v>
          </cell>
          <cell r="D56" t="str">
            <v>JA $</v>
          </cell>
          <cell r="E56">
            <v>31.5</v>
          </cell>
          <cell r="F56" t="str">
            <v>O/D</v>
          </cell>
          <cell r="G56" t="str">
            <v>INDIV.</v>
          </cell>
          <cell r="H56" t="str">
            <v>INDIV.</v>
          </cell>
          <cell r="I56">
            <v>236.54</v>
          </cell>
          <cell r="J56">
            <v>0</v>
          </cell>
          <cell r="K56">
            <v>0</v>
          </cell>
        </row>
        <row r="57">
          <cell r="A57" t="str">
            <v>JOHNSON &amp; JOHNSON JA. LTD.</v>
          </cell>
          <cell r="B57">
            <v>127</v>
          </cell>
          <cell r="C57" t="str">
            <v>01</v>
          </cell>
          <cell r="D57" t="str">
            <v>JA $</v>
          </cell>
          <cell r="E57">
            <v>26.3</v>
          </cell>
          <cell r="F57" t="str">
            <v>O/D</v>
          </cell>
          <cell r="G57" t="str">
            <v>DIST'N</v>
          </cell>
          <cell r="H57" t="str">
            <v>BUSINESS</v>
          </cell>
          <cell r="I57">
            <v>14451447.300000001</v>
          </cell>
          <cell r="J57">
            <v>0</v>
          </cell>
          <cell r="K57">
            <v>0</v>
          </cell>
        </row>
        <row r="58">
          <cell r="A58" t="str">
            <v>KEENADON LTD T-A L.G SERV CENTRE</v>
          </cell>
          <cell r="B58">
            <v>127</v>
          </cell>
          <cell r="C58" t="str">
            <v>06</v>
          </cell>
          <cell r="D58" t="str">
            <v>JA $</v>
          </cell>
          <cell r="E58">
            <v>29</v>
          </cell>
          <cell r="F58" t="str">
            <v>O/D</v>
          </cell>
          <cell r="G58" t="str">
            <v>GAS</v>
          </cell>
          <cell r="H58" t="str">
            <v>BUSINESS</v>
          </cell>
          <cell r="I58">
            <v>999914.29</v>
          </cell>
          <cell r="J58">
            <v>0</v>
          </cell>
          <cell r="K58">
            <v>0</v>
          </cell>
        </row>
        <row r="59">
          <cell r="A59" t="str">
            <v>KIM JIN HEE</v>
          </cell>
          <cell r="B59">
            <v>200</v>
          </cell>
          <cell r="C59" t="str">
            <v>05</v>
          </cell>
          <cell r="D59" t="str">
            <v>JA $</v>
          </cell>
          <cell r="E59">
            <v>31.5</v>
          </cell>
          <cell r="F59" t="str">
            <v>O/D</v>
          </cell>
          <cell r="G59" t="str">
            <v>INDIV.</v>
          </cell>
          <cell r="H59" t="str">
            <v>INDIV.</v>
          </cell>
          <cell r="I59">
            <v>85.95</v>
          </cell>
          <cell r="J59">
            <v>0</v>
          </cell>
          <cell r="K59">
            <v>0</v>
          </cell>
        </row>
        <row r="60">
          <cell r="A60" t="str">
            <v>L'ART INTERIEUR DESIGN LTD.</v>
          </cell>
          <cell r="B60">
            <v>127</v>
          </cell>
          <cell r="C60" t="str">
            <v>07</v>
          </cell>
          <cell r="D60" t="str">
            <v>JA $</v>
          </cell>
          <cell r="E60">
            <v>26.3</v>
          </cell>
          <cell r="F60" t="str">
            <v>O/D</v>
          </cell>
          <cell r="G60" t="str">
            <v>PROF.</v>
          </cell>
          <cell r="H60" t="str">
            <v>BUSINESS</v>
          </cell>
          <cell r="I60">
            <v>27125.73</v>
          </cell>
          <cell r="J60">
            <v>0</v>
          </cell>
          <cell r="K60">
            <v>0</v>
          </cell>
        </row>
        <row r="61">
          <cell r="A61" t="str">
            <v>LEWIS MARTIN J.</v>
          </cell>
          <cell r="B61">
            <v>200</v>
          </cell>
          <cell r="C61" t="str">
            <v>05</v>
          </cell>
          <cell r="D61" t="str">
            <v>JA $</v>
          </cell>
          <cell r="E61">
            <v>31.5</v>
          </cell>
          <cell r="F61" t="str">
            <v>O/D</v>
          </cell>
          <cell r="G61" t="str">
            <v>INDIV.</v>
          </cell>
          <cell r="H61" t="str">
            <v>INDIV.</v>
          </cell>
          <cell r="I61">
            <v>22885.71</v>
          </cell>
          <cell r="J61">
            <v>0</v>
          </cell>
          <cell r="K61">
            <v>0</v>
          </cell>
        </row>
        <row r="62">
          <cell r="A62" t="str">
            <v>MARLEY DAVID OR BOGLE LORRAINE</v>
          </cell>
          <cell r="B62">
            <v>200</v>
          </cell>
          <cell r="C62" t="str">
            <v>05</v>
          </cell>
          <cell r="D62" t="str">
            <v>JA $</v>
          </cell>
          <cell r="E62">
            <v>31.5</v>
          </cell>
          <cell r="F62" t="str">
            <v>O/D</v>
          </cell>
          <cell r="G62" t="str">
            <v>INDIV.</v>
          </cell>
          <cell r="H62" t="str">
            <v>INDIV.</v>
          </cell>
          <cell r="I62">
            <v>586.76</v>
          </cell>
          <cell r="J62">
            <v>0</v>
          </cell>
          <cell r="K62">
            <v>0</v>
          </cell>
        </row>
        <row r="63">
          <cell r="A63" t="str">
            <v>MASTER MACK ENTERPRISE</v>
          </cell>
          <cell r="B63">
            <v>200</v>
          </cell>
          <cell r="C63" t="str">
            <v>66</v>
          </cell>
          <cell r="D63" t="str">
            <v>JA $</v>
          </cell>
          <cell r="E63">
            <v>31.5</v>
          </cell>
          <cell r="F63" t="str">
            <v>O/D</v>
          </cell>
          <cell r="G63" t="str">
            <v>PROF.</v>
          </cell>
          <cell r="H63" t="str">
            <v>BUSINESS</v>
          </cell>
          <cell r="I63">
            <v>1648887.58</v>
          </cell>
          <cell r="J63">
            <v>0</v>
          </cell>
          <cell r="K63">
            <v>0</v>
          </cell>
        </row>
        <row r="64">
          <cell r="A64" t="str">
            <v>MATROUSSE HOLDINGS LIMITED</v>
          </cell>
          <cell r="B64">
            <v>126</v>
          </cell>
          <cell r="C64" t="str">
            <v>06</v>
          </cell>
          <cell r="D64" t="str">
            <v>JA $</v>
          </cell>
          <cell r="E64">
            <v>11</v>
          </cell>
          <cell r="F64" t="str">
            <v>O/D</v>
          </cell>
          <cell r="G64" t="str">
            <v>PROF.</v>
          </cell>
          <cell r="H64" t="str">
            <v>BUSINESS</v>
          </cell>
          <cell r="I64">
            <v>740701.42</v>
          </cell>
          <cell r="J64">
            <v>0</v>
          </cell>
          <cell r="K64">
            <v>0</v>
          </cell>
        </row>
        <row r="65">
          <cell r="A65" t="str">
            <v>MAYNE ROHAN AND OR HOPE</v>
          </cell>
          <cell r="B65">
            <v>200</v>
          </cell>
          <cell r="C65" t="str">
            <v>01</v>
          </cell>
          <cell r="D65" t="str">
            <v>JA $</v>
          </cell>
          <cell r="E65">
            <v>0</v>
          </cell>
          <cell r="F65" t="str">
            <v>O/D</v>
          </cell>
          <cell r="G65" t="str">
            <v>INDIV.</v>
          </cell>
          <cell r="H65" t="str">
            <v>INDIV.</v>
          </cell>
          <cell r="I65">
            <v>3095.97</v>
          </cell>
          <cell r="J65">
            <v>0</v>
          </cell>
          <cell r="K65">
            <v>0</v>
          </cell>
        </row>
        <row r="66">
          <cell r="A66" t="str">
            <v>MORINDA INTERNATIONAL JA. LTD.</v>
          </cell>
          <cell r="B66">
            <v>200</v>
          </cell>
          <cell r="C66" t="str">
            <v>66</v>
          </cell>
          <cell r="D66" t="str">
            <v>JA $</v>
          </cell>
          <cell r="E66">
            <v>31.5</v>
          </cell>
          <cell r="F66" t="str">
            <v>O/D</v>
          </cell>
          <cell r="G66" t="str">
            <v>DIST'N</v>
          </cell>
          <cell r="H66" t="str">
            <v>BUSINESS</v>
          </cell>
          <cell r="I66">
            <v>175804.32</v>
          </cell>
          <cell r="J66">
            <v>0</v>
          </cell>
          <cell r="K66">
            <v>0</v>
          </cell>
        </row>
        <row r="67">
          <cell r="A67" t="str">
            <v>MOSES PETER</v>
          </cell>
          <cell r="B67">
            <v>200</v>
          </cell>
          <cell r="C67" t="str">
            <v>01</v>
          </cell>
          <cell r="D67" t="str">
            <v>JA $</v>
          </cell>
          <cell r="E67">
            <v>0</v>
          </cell>
          <cell r="F67" t="str">
            <v>O/D</v>
          </cell>
          <cell r="G67" t="str">
            <v>INDIV.</v>
          </cell>
          <cell r="H67" t="str">
            <v>INDIV.</v>
          </cell>
          <cell r="I67">
            <v>380534.82</v>
          </cell>
          <cell r="J67">
            <v>0</v>
          </cell>
          <cell r="K67">
            <v>0</v>
          </cell>
        </row>
        <row r="68">
          <cell r="A68" t="str">
            <v>MUSSON JAMAICA LTD.</v>
          </cell>
          <cell r="B68">
            <v>126</v>
          </cell>
          <cell r="C68" t="str">
            <v>02</v>
          </cell>
          <cell r="D68" t="str">
            <v>JA $</v>
          </cell>
          <cell r="E68">
            <v>12</v>
          </cell>
          <cell r="F68" t="str">
            <v>O/D</v>
          </cell>
          <cell r="G68" t="str">
            <v>FOOD</v>
          </cell>
          <cell r="H68" t="str">
            <v>BUSINESS</v>
          </cell>
          <cell r="I68">
            <v>4429561.76</v>
          </cell>
          <cell r="J68">
            <v>0</v>
          </cell>
          <cell r="K68">
            <v>0</v>
          </cell>
        </row>
        <row r="69">
          <cell r="A69" t="str">
            <v>MYERS,FLETCHER AND GORDON</v>
          </cell>
          <cell r="B69">
            <v>127</v>
          </cell>
          <cell r="C69" t="str">
            <v>02</v>
          </cell>
          <cell r="D69" t="str">
            <v>JA $</v>
          </cell>
          <cell r="E69">
            <v>26.3</v>
          </cell>
          <cell r="F69" t="str">
            <v>O/D</v>
          </cell>
          <cell r="G69" t="str">
            <v>PROF.</v>
          </cell>
          <cell r="H69" t="str">
            <v>BUSINESS</v>
          </cell>
          <cell r="I69">
            <v>186.78</v>
          </cell>
          <cell r="J69">
            <v>0</v>
          </cell>
          <cell r="K69">
            <v>0</v>
          </cell>
        </row>
        <row r="70">
          <cell r="A70" t="str">
            <v>NESTLE JAMAICA LIMITED</v>
          </cell>
          <cell r="B70">
            <v>127</v>
          </cell>
          <cell r="C70" t="str">
            <v>02</v>
          </cell>
          <cell r="D70" t="str">
            <v>JA $</v>
          </cell>
          <cell r="E70">
            <v>19</v>
          </cell>
          <cell r="F70" t="str">
            <v>O/D</v>
          </cell>
          <cell r="G70" t="str">
            <v>FOOD</v>
          </cell>
          <cell r="H70" t="str">
            <v>BUSINESS</v>
          </cell>
          <cell r="I70">
            <v>9537.5300000000007</v>
          </cell>
          <cell r="J70">
            <v>0</v>
          </cell>
          <cell r="K70">
            <v>0</v>
          </cell>
        </row>
        <row r="71">
          <cell r="A71" t="str">
            <v>PAN CARIBBEAN MERCHANT BANK LTD.</v>
          </cell>
          <cell r="B71">
            <v>200</v>
          </cell>
          <cell r="C71" t="str">
            <v>21</v>
          </cell>
          <cell r="D71" t="str">
            <v>JA $</v>
          </cell>
          <cell r="E71">
            <v>31.5</v>
          </cell>
          <cell r="F71" t="str">
            <v>O/D</v>
          </cell>
          <cell r="G71" t="str">
            <v>F.I.</v>
          </cell>
          <cell r="H71" t="str">
            <v>F.I.</v>
          </cell>
          <cell r="I71">
            <v>41935413.240000002</v>
          </cell>
          <cell r="J71">
            <v>0</v>
          </cell>
          <cell r="K71">
            <v>0</v>
          </cell>
        </row>
        <row r="72">
          <cell r="A72" t="str">
            <v>POWELL DAUDRIE</v>
          </cell>
          <cell r="B72">
            <v>200</v>
          </cell>
          <cell r="C72" t="str">
            <v>01</v>
          </cell>
          <cell r="D72" t="str">
            <v>JA $</v>
          </cell>
          <cell r="E72">
            <v>0</v>
          </cell>
          <cell r="F72" t="str">
            <v>O/D</v>
          </cell>
          <cell r="G72" t="str">
            <v>INDIV.</v>
          </cell>
          <cell r="H72" t="str">
            <v>INDIV.</v>
          </cell>
          <cell r="I72">
            <v>1300.5899999999999</v>
          </cell>
          <cell r="J72">
            <v>0</v>
          </cell>
          <cell r="K72">
            <v>0</v>
          </cell>
        </row>
        <row r="73">
          <cell r="A73" t="str">
            <v>REID VINCENT A.</v>
          </cell>
          <cell r="B73">
            <v>200</v>
          </cell>
          <cell r="C73" t="str">
            <v>05</v>
          </cell>
          <cell r="D73" t="str">
            <v>JA $</v>
          </cell>
          <cell r="E73">
            <v>31.5</v>
          </cell>
          <cell r="F73" t="str">
            <v>O/D</v>
          </cell>
          <cell r="G73" t="str">
            <v>INDIV.</v>
          </cell>
          <cell r="H73" t="str">
            <v>INDIV.</v>
          </cell>
          <cell r="I73">
            <v>15.53</v>
          </cell>
          <cell r="J73">
            <v>0</v>
          </cell>
          <cell r="K73">
            <v>0</v>
          </cell>
        </row>
        <row r="74">
          <cell r="A74" t="str">
            <v>ROSE ROMER-ADRIAN-CHANNER-SMITH</v>
          </cell>
          <cell r="B74">
            <v>200</v>
          </cell>
          <cell r="C74" t="str">
            <v>05</v>
          </cell>
          <cell r="D74" t="str">
            <v>JA $</v>
          </cell>
          <cell r="E74">
            <v>31.5</v>
          </cell>
          <cell r="F74" t="str">
            <v>O/D</v>
          </cell>
          <cell r="G74" t="str">
            <v>INDIV.</v>
          </cell>
          <cell r="H74" t="str">
            <v>INDIV.</v>
          </cell>
          <cell r="I74">
            <v>5438.94</v>
          </cell>
          <cell r="J74">
            <v>0</v>
          </cell>
          <cell r="K74">
            <v>0</v>
          </cell>
        </row>
        <row r="75">
          <cell r="A75" t="str">
            <v>RUGBY JA. LIME AND MINERALS LTD.</v>
          </cell>
          <cell r="B75">
            <v>200</v>
          </cell>
          <cell r="C75" t="str">
            <v>07</v>
          </cell>
          <cell r="D75" t="str">
            <v>JA $</v>
          </cell>
          <cell r="E75">
            <v>31.5</v>
          </cell>
          <cell r="F75" t="str">
            <v>O/D</v>
          </cell>
          <cell r="G75" t="str">
            <v>MINING</v>
          </cell>
          <cell r="H75" t="str">
            <v>BUSINESS</v>
          </cell>
          <cell r="I75">
            <v>187152.75</v>
          </cell>
          <cell r="J75">
            <v>0</v>
          </cell>
          <cell r="K75">
            <v>0</v>
          </cell>
        </row>
        <row r="76">
          <cell r="A76" t="str">
            <v>SCULLY VERNADETTE OR VIVION</v>
          </cell>
          <cell r="B76">
            <v>200</v>
          </cell>
          <cell r="C76" t="str">
            <v>05</v>
          </cell>
          <cell r="D76" t="str">
            <v>JA $</v>
          </cell>
          <cell r="E76">
            <v>31.5</v>
          </cell>
          <cell r="F76" t="str">
            <v>O/D</v>
          </cell>
          <cell r="G76" t="str">
            <v>INDIV.</v>
          </cell>
          <cell r="H76" t="str">
            <v>INDIV.</v>
          </cell>
          <cell r="I76">
            <v>161.08000000000001</v>
          </cell>
          <cell r="J76">
            <v>0</v>
          </cell>
          <cell r="K76">
            <v>0</v>
          </cell>
        </row>
        <row r="77">
          <cell r="A77" t="str">
            <v>SHEIP GLADYS OR PLUNKETT AUDREY</v>
          </cell>
          <cell r="B77">
            <v>200</v>
          </cell>
          <cell r="C77" t="str">
            <v>05</v>
          </cell>
          <cell r="D77" t="str">
            <v>JA $</v>
          </cell>
          <cell r="E77">
            <v>31.5</v>
          </cell>
          <cell r="F77" t="str">
            <v>O/D</v>
          </cell>
          <cell r="G77" t="str">
            <v>INDIV.</v>
          </cell>
          <cell r="H77" t="str">
            <v>INDIV.</v>
          </cell>
          <cell r="I77">
            <v>95.89</v>
          </cell>
          <cell r="J77">
            <v>0</v>
          </cell>
          <cell r="K77">
            <v>0</v>
          </cell>
        </row>
        <row r="78">
          <cell r="A78" t="str">
            <v>SMITH DONNA</v>
          </cell>
          <cell r="B78">
            <v>200</v>
          </cell>
          <cell r="C78" t="str">
            <v>01</v>
          </cell>
          <cell r="D78" t="str">
            <v>JA $</v>
          </cell>
          <cell r="E78">
            <v>0</v>
          </cell>
          <cell r="F78" t="str">
            <v>O/D</v>
          </cell>
          <cell r="G78" t="str">
            <v>INDIV.</v>
          </cell>
          <cell r="H78" t="str">
            <v>INDIV.</v>
          </cell>
          <cell r="I78">
            <v>1342.15</v>
          </cell>
          <cell r="J78">
            <v>0</v>
          </cell>
          <cell r="K78">
            <v>0</v>
          </cell>
        </row>
        <row r="79">
          <cell r="A79" t="str">
            <v>TAYLOR ROBERT AND KECIA J.</v>
          </cell>
          <cell r="B79">
            <v>200</v>
          </cell>
          <cell r="C79" t="str">
            <v>01</v>
          </cell>
          <cell r="D79" t="str">
            <v>JA $</v>
          </cell>
          <cell r="E79">
            <v>0</v>
          </cell>
          <cell r="F79" t="str">
            <v>O/D</v>
          </cell>
          <cell r="G79" t="str">
            <v>INDIV.</v>
          </cell>
          <cell r="H79" t="str">
            <v>INDIV.</v>
          </cell>
          <cell r="I79">
            <v>5491.15</v>
          </cell>
          <cell r="J79">
            <v>0</v>
          </cell>
          <cell r="K79">
            <v>0</v>
          </cell>
        </row>
        <row r="80">
          <cell r="A80" t="str">
            <v>TEXACO CARIBBEAN INC.</v>
          </cell>
          <cell r="B80">
            <v>127</v>
          </cell>
          <cell r="C80" t="str">
            <v>02</v>
          </cell>
          <cell r="D80" t="str">
            <v>JA $</v>
          </cell>
          <cell r="E80">
            <v>29</v>
          </cell>
          <cell r="F80" t="str">
            <v>O/D</v>
          </cell>
          <cell r="G80" t="str">
            <v>GAS</v>
          </cell>
          <cell r="H80" t="str">
            <v>BUSINESS</v>
          </cell>
          <cell r="I80">
            <v>697.75</v>
          </cell>
          <cell r="J80">
            <v>0</v>
          </cell>
          <cell r="K80">
            <v>0</v>
          </cell>
        </row>
        <row r="81">
          <cell r="A81" t="str">
            <v>THE TRAVEL CENTRE LTD.</v>
          </cell>
          <cell r="B81">
            <v>200</v>
          </cell>
          <cell r="C81" t="str">
            <v>07</v>
          </cell>
          <cell r="D81" t="str">
            <v>JA $</v>
          </cell>
          <cell r="E81">
            <v>31.5</v>
          </cell>
          <cell r="F81" t="str">
            <v>O/D</v>
          </cell>
          <cell r="G81" t="str">
            <v>PROF.</v>
          </cell>
          <cell r="H81" t="str">
            <v>BUSINESS</v>
          </cell>
          <cell r="I81">
            <v>99.39</v>
          </cell>
          <cell r="J81">
            <v>0</v>
          </cell>
          <cell r="K81">
            <v>0</v>
          </cell>
        </row>
        <row r="82">
          <cell r="A82" t="str">
            <v>TRADECO</v>
          </cell>
          <cell r="B82">
            <v>200</v>
          </cell>
          <cell r="C82" t="str">
            <v>02</v>
          </cell>
          <cell r="D82" t="str">
            <v>JA $</v>
          </cell>
          <cell r="E82">
            <v>31.5</v>
          </cell>
          <cell r="F82" t="str">
            <v>O/D</v>
          </cell>
          <cell r="G82" t="str">
            <v>PROF.</v>
          </cell>
          <cell r="H82" t="str">
            <v>BUSINESS</v>
          </cell>
          <cell r="I82">
            <v>89.4</v>
          </cell>
          <cell r="J82">
            <v>0</v>
          </cell>
          <cell r="K82">
            <v>0</v>
          </cell>
        </row>
        <row r="83">
          <cell r="A83" t="str">
            <v>VAP LIMITED</v>
          </cell>
          <cell r="B83">
            <v>127</v>
          </cell>
          <cell r="C83" t="str">
            <v>06</v>
          </cell>
          <cell r="D83" t="str">
            <v>JA $</v>
          </cell>
          <cell r="E83">
            <v>32</v>
          </cell>
          <cell r="F83" t="str">
            <v>O/D</v>
          </cell>
          <cell r="G83" t="str">
            <v>PROF.</v>
          </cell>
          <cell r="H83" t="str">
            <v>BUSINESS</v>
          </cell>
          <cell r="I83">
            <v>3639590.97</v>
          </cell>
          <cell r="J83">
            <v>0</v>
          </cell>
          <cell r="K83">
            <v>0</v>
          </cell>
        </row>
        <row r="84">
          <cell r="A84" t="str">
            <v>WHYTE MICHAEL</v>
          </cell>
          <cell r="B84">
            <v>200</v>
          </cell>
          <cell r="C84" t="str">
            <v>01</v>
          </cell>
          <cell r="D84" t="str">
            <v>JA $</v>
          </cell>
          <cell r="E84">
            <v>0</v>
          </cell>
          <cell r="F84" t="str">
            <v>O/D</v>
          </cell>
          <cell r="G84" t="str">
            <v>INDIV.</v>
          </cell>
          <cell r="H84" t="str">
            <v>INDIV.</v>
          </cell>
          <cell r="I84">
            <v>1644.19</v>
          </cell>
          <cell r="J84">
            <v>0</v>
          </cell>
          <cell r="K84">
            <v>0</v>
          </cell>
        </row>
        <row r="85">
          <cell r="A85" t="str">
            <v>WILSON TRUDY</v>
          </cell>
          <cell r="B85">
            <v>200</v>
          </cell>
          <cell r="C85" t="str">
            <v>01</v>
          </cell>
          <cell r="D85" t="str">
            <v>JA $</v>
          </cell>
          <cell r="E85">
            <v>0</v>
          </cell>
          <cell r="F85" t="str">
            <v>O/D</v>
          </cell>
          <cell r="G85" t="str">
            <v>INDIV.</v>
          </cell>
          <cell r="H85" t="str">
            <v>INDIV.</v>
          </cell>
          <cell r="I85">
            <v>1331.67</v>
          </cell>
          <cell r="J85">
            <v>0</v>
          </cell>
          <cell r="K85">
            <v>0</v>
          </cell>
        </row>
        <row r="86">
          <cell r="A86" t="str">
            <v>WYNTER SONIA AND OR BRIAN</v>
          </cell>
          <cell r="B86">
            <v>200</v>
          </cell>
          <cell r="C86" t="str">
            <v>01</v>
          </cell>
          <cell r="D86" t="str">
            <v>JA $</v>
          </cell>
          <cell r="E86">
            <v>0</v>
          </cell>
          <cell r="F86" t="str">
            <v>O/D</v>
          </cell>
          <cell r="G86" t="str">
            <v>INDIV.</v>
          </cell>
          <cell r="H86" t="str">
            <v>INDIV.</v>
          </cell>
          <cell r="I86">
            <v>78989.289999999994</v>
          </cell>
          <cell r="J86">
            <v>0</v>
          </cell>
          <cell r="K86">
            <v>0</v>
          </cell>
        </row>
        <row r="87">
          <cell r="A87" t="str">
            <v>BARRETT CALMAN</v>
          </cell>
          <cell r="B87">
            <v>120</v>
          </cell>
          <cell r="C87" t="str">
            <v>02</v>
          </cell>
          <cell r="D87" t="str">
            <v>JA $</v>
          </cell>
          <cell r="E87">
            <v>32</v>
          </cell>
          <cell r="F87" t="str">
            <v>TERM</v>
          </cell>
          <cell r="G87" t="str">
            <v>INDIV.</v>
          </cell>
          <cell r="H87" t="str">
            <v>INDIV.</v>
          </cell>
          <cell r="I87">
            <v>3799999.99</v>
          </cell>
          <cell r="J87">
            <v>0</v>
          </cell>
          <cell r="K87">
            <v>0</v>
          </cell>
        </row>
        <row r="88">
          <cell r="A88" t="str">
            <v>BOGUES BROTHERS INDUSTRIES LTD</v>
          </cell>
          <cell r="B88">
            <v>120</v>
          </cell>
          <cell r="C88" t="str">
            <v>50</v>
          </cell>
          <cell r="D88" t="str">
            <v>JA $</v>
          </cell>
          <cell r="E88">
            <v>15</v>
          </cell>
          <cell r="F88" t="str">
            <v>TERM</v>
          </cell>
          <cell r="G88" t="str">
            <v>PROF.</v>
          </cell>
          <cell r="H88" t="str">
            <v>BUSINESS</v>
          </cell>
          <cell r="I88">
            <v>5250000</v>
          </cell>
          <cell r="J88">
            <v>0</v>
          </cell>
          <cell r="K88">
            <v>0</v>
          </cell>
        </row>
        <row r="89">
          <cell r="A89" t="str">
            <v>CAPITAL AND CREDIT MERCHANT BANK</v>
          </cell>
          <cell r="B89">
            <v>120</v>
          </cell>
          <cell r="C89" t="str">
            <v>51</v>
          </cell>
          <cell r="D89" t="str">
            <v>USD</v>
          </cell>
          <cell r="E89">
            <v>7.25</v>
          </cell>
          <cell r="F89" t="str">
            <v>TERM</v>
          </cell>
          <cell r="G89" t="str">
            <v>F.I.</v>
          </cell>
          <cell r="H89" t="str">
            <v>F.I.</v>
          </cell>
          <cell r="I89">
            <v>173415000</v>
          </cell>
          <cell r="J89">
            <v>3300000</v>
          </cell>
          <cell r="K89">
            <v>173415000</v>
          </cell>
        </row>
        <row r="90">
          <cell r="A90" t="str">
            <v>CARIBBEAN CEMENT COMPANY LTD</v>
          </cell>
          <cell r="B90">
            <v>120</v>
          </cell>
          <cell r="C90" t="str">
            <v>04</v>
          </cell>
          <cell r="D90" t="str">
            <v>JA $</v>
          </cell>
          <cell r="E90">
            <v>26.5</v>
          </cell>
          <cell r="F90" t="str">
            <v>TERM</v>
          </cell>
          <cell r="G90" t="str">
            <v>CEMENT</v>
          </cell>
          <cell r="H90" t="str">
            <v>BUSINESS</v>
          </cell>
          <cell r="I90">
            <v>3736160.39</v>
          </cell>
          <cell r="J90">
            <v>0</v>
          </cell>
          <cell r="K90">
            <v>0</v>
          </cell>
        </row>
        <row r="91">
          <cell r="A91" t="str">
            <v>CESCO LIMITED</v>
          </cell>
          <cell r="B91">
            <v>120</v>
          </cell>
          <cell r="C91" t="str">
            <v>42</v>
          </cell>
          <cell r="D91" t="str">
            <v>USD</v>
          </cell>
          <cell r="E91">
            <v>15</v>
          </cell>
          <cell r="F91" t="str">
            <v>TERM</v>
          </cell>
          <cell r="G91" t="str">
            <v>DIST'N</v>
          </cell>
          <cell r="H91" t="str">
            <v>BUSINESS</v>
          </cell>
          <cell r="I91">
            <v>20946119.43</v>
          </cell>
          <cell r="J91">
            <v>398594.09000951477</v>
          </cell>
          <cell r="K91">
            <v>20946119.43</v>
          </cell>
        </row>
        <row r="92">
          <cell r="A92" t="str">
            <v>CHECKER INT'L</v>
          </cell>
          <cell r="B92">
            <v>120</v>
          </cell>
          <cell r="C92" t="str">
            <v>02</v>
          </cell>
          <cell r="D92" t="str">
            <v>USD</v>
          </cell>
          <cell r="E92">
            <v>12</v>
          </cell>
          <cell r="F92" t="str">
            <v>TERM</v>
          </cell>
          <cell r="G92" t="str">
            <v>MFG-CHEM</v>
          </cell>
          <cell r="H92" t="str">
            <v>BUSINESS</v>
          </cell>
          <cell r="I92">
            <v>1662961.57</v>
          </cell>
          <cell r="J92">
            <v>31645.320076117987</v>
          </cell>
          <cell r="K92">
            <v>1662961.57</v>
          </cell>
        </row>
        <row r="93">
          <cell r="A93" t="str">
            <v>CLARKE WILLIAM</v>
          </cell>
          <cell r="B93">
            <v>120</v>
          </cell>
          <cell r="C93" t="str">
            <v>52</v>
          </cell>
          <cell r="D93" t="str">
            <v>USD</v>
          </cell>
          <cell r="E93">
            <v>20</v>
          </cell>
          <cell r="F93" t="str">
            <v>TERM</v>
          </cell>
          <cell r="G93" t="str">
            <v>INDIV.</v>
          </cell>
          <cell r="H93" t="str">
            <v>INDIV.</v>
          </cell>
          <cell r="I93">
            <v>10510000</v>
          </cell>
          <cell r="J93">
            <v>200000</v>
          </cell>
          <cell r="K93">
            <v>10510000</v>
          </cell>
        </row>
        <row r="94">
          <cell r="A94" t="str">
            <v>COATES BROTHERS JAMAICA LIMITED</v>
          </cell>
          <cell r="B94">
            <v>120</v>
          </cell>
          <cell r="C94" t="str">
            <v>04</v>
          </cell>
          <cell r="D94" t="str">
            <v>JA $</v>
          </cell>
          <cell r="E94">
            <v>15</v>
          </cell>
          <cell r="F94" t="str">
            <v>TERM</v>
          </cell>
          <cell r="G94" t="str">
            <v>PROF.</v>
          </cell>
          <cell r="H94" t="str">
            <v>BUSINESS</v>
          </cell>
          <cell r="I94">
            <v>1434690.9</v>
          </cell>
          <cell r="J94">
            <v>0</v>
          </cell>
          <cell r="K94">
            <v>0</v>
          </cell>
        </row>
        <row r="95">
          <cell r="A95" t="str">
            <v>COLGATE PALMOLIVE</v>
          </cell>
          <cell r="B95">
            <v>120</v>
          </cell>
          <cell r="C95" t="str">
            <v>04</v>
          </cell>
          <cell r="D95" t="str">
            <v>JA $</v>
          </cell>
          <cell r="E95">
            <v>26.5</v>
          </cell>
          <cell r="F95" t="str">
            <v>TERM</v>
          </cell>
          <cell r="G95" t="str">
            <v>DIST'N</v>
          </cell>
          <cell r="H95" t="str">
            <v>BUSINESS</v>
          </cell>
          <cell r="I95">
            <v>72455.41</v>
          </cell>
          <cell r="J95">
            <v>0</v>
          </cell>
          <cell r="K95">
            <v>0</v>
          </cell>
        </row>
        <row r="96">
          <cell r="A96" t="str">
            <v>EPPING OIL COMPANY LIMITED</v>
          </cell>
          <cell r="B96">
            <v>120</v>
          </cell>
          <cell r="C96" t="str">
            <v>50</v>
          </cell>
          <cell r="D96" t="str">
            <v>JA $</v>
          </cell>
          <cell r="E96">
            <v>31</v>
          </cell>
          <cell r="F96" t="str">
            <v>TERM</v>
          </cell>
          <cell r="G96" t="str">
            <v>GAS</v>
          </cell>
          <cell r="H96" t="str">
            <v>BUSINESS</v>
          </cell>
          <cell r="I96">
            <v>2666666.7000000002</v>
          </cell>
          <cell r="J96">
            <v>0</v>
          </cell>
          <cell r="K96">
            <v>0</v>
          </cell>
        </row>
        <row r="97">
          <cell r="A97" t="str">
            <v>EPPING OIL COMPANY LIMITED</v>
          </cell>
          <cell r="B97">
            <v>120</v>
          </cell>
          <cell r="C97" t="str">
            <v>50</v>
          </cell>
          <cell r="D97" t="str">
            <v>JA $</v>
          </cell>
          <cell r="E97">
            <v>31</v>
          </cell>
          <cell r="F97" t="str">
            <v>TERM</v>
          </cell>
          <cell r="G97" t="str">
            <v>GAS</v>
          </cell>
          <cell r="H97" t="str">
            <v>BUSINESS</v>
          </cell>
          <cell r="I97">
            <v>41666.550000000003</v>
          </cell>
          <cell r="J97">
            <v>0</v>
          </cell>
          <cell r="K97">
            <v>0</v>
          </cell>
        </row>
        <row r="98">
          <cell r="A98" t="str">
            <v>FALCON CORPORATION LIMITED</v>
          </cell>
          <cell r="B98">
            <v>120</v>
          </cell>
          <cell r="C98" t="str">
            <v>42</v>
          </cell>
          <cell r="D98" t="str">
            <v>USD</v>
          </cell>
          <cell r="E98">
            <v>15</v>
          </cell>
          <cell r="F98" t="str">
            <v>TERM</v>
          </cell>
          <cell r="G98" t="str">
            <v>DIST'N</v>
          </cell>
          <cell r="H98" t="str">
            <v>BUSINESS</v>
          </cell>
          <cell r="I98">
            <v>1576500</v>
          </cell>
          <cell r="J98">
            <v>30000</v>
          </cell>
          <cell r="K98">
            <v>1576500</v>
          </cell>
        </row>
        <row r="99">
          <cell r="A99" t="str">
            <v>GENERAL TOOL AND SUPPLY</v>
          </cell>
          <cell r="B99">
            <v>120</v>
          </cell>
          <cell r="C99" t="str">
            <v>42</v>
          </cell>
          <cell r="D99" t="str">
            <v>USD</v>
          </cell>
          <cell r="E99">
            <v>15</v>
          </cell>
          <cell r="F99" t="str">
            <v>TERM</v>
          </cell>
          <cell r="G99" t="str">
            <v>DIST'N</v>
          </cell>
          <cell r="H99" t="str">
            <v>BUSINESS</v>
          </cell>
          <cell r="I99">
            <v>7833726.2400000002</v>
          </cell>
          <cell r="J99">
            <v>149071.85994291151</v>
          </cell>
          <cell r="K99">
            <v>7833726.2399999993</v>
          </cell>
        </row>
        <row r="100">
          <cell r="A100" t="str">
            <v>GOVERNMENT OF JAMAICA</v>
          </cell>
          <cell r="B100">
            <v>120</v>
          </cell>
          <cell r="C100" t="str">
            <v>18</v>
          </cell>
          <cell r="D100" t="str">
            <v>USD</v>
          </cell>
          <cell r="E100">
            <v>10</v>
          </cell>
          <cell r="F100" t="str">
            <v>TERM</v>
          </cell>
          <cell r="G100" t="str">
            <v>C.G</v>
          </cell>
          <cell r="H100" t="str">
            <v>C.G</v>
          </cell>
          <cell r="I100">
            <v>122731956.98999999</v>
          </cell>
          <cell r="J100">
            <v>2335527.2500475738</v>
          </cell>
          <cell r="K100">
            <v>122731956.98999999</v>
          </cell>
        </row>
        <row r="101">
          <cell r="A101" t="str">
            <v>GOVERNMENT OF JAMAICA</v>
          </cell>
          <cell r="B101">
            <v>120</v>
          </cell>
          <cell r="C101" t="str">
            <v>53</v>
          </cell>
          <cell r="D101" t="str">
            <v>USD</v>
          </cell>
          <cell r="E101">
            <v>10</v>
          </cell>
          <cell r="F101" t="str">
            <v>TERM</v>
          </cell>
          <cell r="G101" t="str">
            <v>C.G</v>
          </cell>
          <cell r="H101" t="str">
            <v>C.G</v>
          </cell>
          <cell r="I101">
            <v>111686.62</v>
          </cell>
          <cell r="J101">
            <v>2125.3400570884874</v>
          </cell>
          <cell r="K101">
            <v>111686.62000000001</v>
          </cell>
        </row>
        <row r="102">
          <cell r="A102" t="str">
            <v>GOVERNMENT OF JAMAICA</v>
          </cell>
          <cell r="B102">
            <v>120</v>
          </cell>
          <cell r="C102" t="str">
            <v>53</v>
          </cell>
          <cell r="D102" t="str">
            <v>USD</v>
          </cell>
          <cell r="E102">
            <v>10</v>
          </cell>
          <cell r="F102" t="str">
            <v>TERM</v>
          </cell>
          <cell r="G102" t="str">
            <v>C.G</v>
          </cell>
          <cell r="H102" t="str">
            <v>C.G</v>
          </cell>
          <cell r="I102">
            <v>71664494.430000007</v>
          </cell>
          <cell r="J102">
            <v>1363739.1899143674</v>
          </cell>
          <cell r="K102">
            <v>71664494.430000007</v>
          </cell>
        </row>
        <row r="103">
          <cell r="A103" t="str">
            <v>GRACE KENNEDY REMITTANCE SERVICE</v>
          </cell>
          <cell r="B103">
            <v>120</v>
          </cell>
          <cell r="C103" t="str">
            <v>04</v>
          </cell>
          <cell r="D103" t="str">
            <v>JA $</v>
          </cell>
          <cell r="E103">
            <v>32</v>
          </cell>
          <cell r="F103" t="str">
            <v>TERM</v>
          </cell>
          <cell r="G103" t="str">
            <v>F.I.</v>
          </cell>
          <cell r="H103" t="str">
            <v>F.I.</v>
          </cell>
          <cell r="I103">
            <v>1035248.68</v>
          </cell>
          <cell r="J103">
            <v>0</v>
          </cell>
          <cell r="K103">
            <v>0</v>
          </cell>
        </row>
        <row r="104">
          <cell r="A104" t="str">
            <v>GREAT RESORTS</v>
          </cell>
          <cell r="B104">
            <v>120</v>
          </cell>
          <cell r="C104" t="str">
            <v>02</v>
          </cell>
          <cell r="D104" t="str">
            <v>USD</v>
          </cell>
          <cell r="E104">
            <v>9.4600000000000009</v>
          </cell>
          <cell r="F104" t="str">
            <v>TERM</v>
          </cell>
          <cell r="G104" t="str">
            <v>TOURISM</v>
          </cell>
          <cell r="H104" t="str">
            <v>BUSINESS</v>
          </cell>
          <cell r="I104">
            <v>3951760</v>
          </cell>
          <cell r="J104">
            <v>75200</v>
          </cell>
          <cell r="K104">
            <v>3951760</v>
          </cell>
        </row>
        <row r="105">
          <cell r="A105" t="str">
            <v>JAMAICA BROILERS GROUP</v>
          </cell>
          <cell r="B105">
            <v>120</v>
          </cell>
          <cell r="C105" t="str">
            <v>02</v>
          </cell>
          <cell r="D105" t="str">
            <v>JA $</v>
          </cell>
          <cell r="E105">
            <v>12</v>
          </cell>
          <cell r="F105" t="str">
            <v>TERM</v>
          </cell>
          <cell r="G105" t="str">
            <v>LIVESTOCK</v>
          </cell>
          <cell r="H105" t="str">
            <v>BUSINESS</v>
          </cell>
          <cell r="I105">
            <v>9394740</v>
          </cell>
          <cell r="J105">
            <v>0</v>
          </cell>
          <cell r="K105">
            <v>0</v>
          </cell>
        </row>
        <row r="106">
          <cell r="A106" t="str">
            <v>JAMAICA OBSERVER</v>
          </cell>
          <cell r="B106">
            <v>120</v>
          </cell>
          <cell r="C106" t="str">
            <v>06</v>
          </cell>
          <cell r="D106" t="str">
            <v>USD</v>
          </cell>
          <cell r="E106">
            <v>9.5</v>
          </cell>
          <cell r="F106" t="str">
            <v>TERM</v>
          </cell>
          <cell r="G106" t="str">
            <v>PRINT</v>
          </cell>
          <cell r="H106" t="str">
            <v>BUSINESS</v>
          </cell>
          <cell r="I106">
            <v>970979.49</v>
          </cell>
          <cell r="J106">
            <v>18477.25004757374</v>
          </cell>
          <cell r="K106">
            <v>970979.49</v>
          </cell>
        </row>
        <row r="107">
          <cell r="A107" t="str">
            <v>JAMAICA OBSERVER</v>
          </cell>
          <cell r="B107">
            <v>120</v>
          </cell>
          <cell r="C107" t="str">
            <v>42</v>
          </cell>
          <cell r="D107" t="str">
            <v>USD</v>
          </cell>
          <cell r="E107">
            <v>9.5</v>
          </cell>
          <cell r="F107" t="str">
            <v>TERM</v>
          </cell>
          <cell r="G107" t="str">
            <v>PRINT</v>
          </cell>
          <cell r="H107" t="str">
            <v>BUSINESS</v>
          </cell>
          <cell r="I107">
            <v>16441782.52</v>
          </cell>
          <cell r="J107">
            <v>312878.83006660326</v>
          </cell>
          <cell r="K107">
            <v>16441782.52</v>
          </cell>
        </row>
        <row r="108">
          <cell r="A108" t="str">
            <v>JAMAICA PUBLIC SERVICE CO. LTD</v>
          </cell>
          <cell r="B108">
            <v>120</v>
          </cell>
          <cell r="C108" t="str">
            <v>02</v>
          </cell>
          <cell r="D108" t="str">
            <v>USD</v>
          </cell>
          <cell r="E108">
            <v>9.75</v>
          </cell>
          <cell r="F108" t="str">
            <v>TERM</v>
          </cell>
          <cell r="G108" t="str">
            <v>GAS</v>
          </cell>
          <cell r="H108" t="str">
            <v>BUSINESS</v>
          </cell>
          <cell r="I108">
            <v>178670000</v>
          </cell>
          <cell r="J108">
            <v>3400000</v>
          </cell>
          <cell r="K108">
            <v>178670000</v>
          </cell>
        </row>
        <row r="109">
          <cell r="A109" t="str">
            <v>K. CHANDIRAM LIMITED</v>
          </cell>
          <cell r="B109">
            <v>120</v>
          </cell>
          <cell r="C109" t="str">
            <v>04</v>
          </cell>
          <cell r="D109" t="str">
            <v>USD</v>
          </cell>
          <cell r="E109">
            <v>12</v>
          </cell>
          <cell r="F109" t="str">
            <v>TERM</v>
          </cell>
          <cell r="G109" t="str">
            <v>DIST'N</v>
          </cell>
          <cell r="H109" t="str">
            <v>BUSINESS</v>
          </cell>
          <cell r="I109">
            <v>2501672.1800000002</v>
          </cell>
          <cell r="J109">
            <v>47605.560038058997</v>
          </cell>
          <cell r="K109">
            <v>2501672.1800000002</v>
          </cell>
        </row>
        <row r="110">
          <cell r="A110" t="str">
            <v>KEENADON LTD T-A L.G SERV CENTRE</v>
          </cell>
          <cell r="B110">
            <v>120</v>
          </cell>
          <cell r="C110" t="str">
            <v>50</v>
          </cell>
          <cell r="D110" t="str">
            <v>JA $</v>
          </cell>
          <cell r="E110">
            <v>29</v>
          </cell>
          <cell r="F110" t="str">
            <v>TERM</v>
          </cell>
          <cell r="G110" t="str">
            <v>GAS</v>
          </cell>
          <cell r="H110" t="str">
            <v>BUSINESS</v>
          </cell>
          <cell r="I110">
            <v>1255101.93</v>
          </cell>
          <cell r="J110">
            <v>0</v>
          </cell>
          <cell r="K110">
            <v>0</v>
          </cell>
        </row>
        <row r="111">
          <cell r="A111" t="str">
            <v>MATROUSSE HOLDINGS LIMITED</v>
          </cell>
          <cell r="B111">
            <v>120</v>
          </cell>
          <cell r="C111" t="str">
            <v>02</v>
          </cell>
          <cell r="D111" t="str">
            <v>USD</v>
          </cell>
          <cell r="E111">
            <v>11</v>
          </cell>
          <cell r="F111" t="str">
            <v>TERM</v>
          </cell>
          <cell r="G111" t="str">
            <v>PROF.</v>
          </cell>
          <cell r="H111" t="str">
            <v>BUSINESS</v>
          </cell>
          <cell r="I111">
            <v>4454740.75</v>
          </cell>
          <cell r="J111">
            <v>84771.470028544252</v>
          </cell>
          <cell r="K111">
            <v>4454740.75</v>
          </cell>
        </row>
        <row r="112">
          <cell r="A112" t="str">
            <v>MOORE BUSINESS FORMS CARIB LTD.</v>
          </cell>
          <cell r="B112">
            <v>120</v>
          </cell>
          <cell r="C112" t="str">
            <v>04</v>
          </cell>
          <cell r="D112" t="str">
            <v>JA $</v>
          </cell>
          <cell r="E112">
            <v>21</v>
          </cell>
          <cell r="F112" t="str">
            <v>TERM</v>
          </cell>
          <cell r="G112" t="str">
            <v>PRINT</v>
          </cell>
          <cell r="H112" t="str">
            <v>BUSINESS</v>
          </cell>
          <cell r="I112">
            <v>1256834.82</v>
          </cell>
          <cell r="J112">
            <v>0</v>
          </cell>
          <cell r="K112">
            <v>0</v>
          </cell>
        </row>
        <row r="113">
          <cell r="A113" t="str">
            <v>MOORE BUSINESS FORMS CARIB LTD.</v>
          </cell>
          <cell r="B113">
            <v>120</v>
          </cell>
          <cell r="C113" t="str">
            <v>04</v>
          </cell>
          <cell r="D113" t="str">
            <v>JA $</v>
          </cell>
          <cell r="E113">
            <v>21</v>
          </cell>
          <cell r="F113" t="str">
            <v>TERM</v>
          </cell>
          <cell r="G113" t="str">
            <v>PRINT</v>
          </cell>
          <cell r="H113" t="str">
            <v>BUSINESS</v>
          </cell>
          <cell r="I113">
            <v>5036011.82</v>
          </cell>
          <cell r="J113">
            <v>0</v>
          </cell>
          <cell r="K113">
            <v>0</v>
          </cell>
        </row>
        <row r="114">
          <cell r="A114" t="str">
            <v>MUSSON JAMAICA LTD.</v>
          </cell>
          <cell r="B114">
            <v>120</v>
          </cell>
          <cell r="C114" t="str">
            <v>02</v>
          </cell>
          <cell r="D114" t="str">
            <v>JA $</v>
          </cell>
          <cell r="E114">
            <v>12</v>
          </cell>
          <cell r="F114" t="str">
            <v>TERM</v>
          </cell>
          <cell r="G114" t="str">
            <v>FOOD</v>
          </cell>
          <cell r="H114" t="str">
            <v>BUSINESS</v>
          </cell>
          <cell r="I114">
            <v>5500000</v>
          </cell>
          <cell r="J114">
            <v>0</v>
          </cell>
          <cell r="K114">
            <v>0</v>
          </cell>
        </row>
        <row r="115">
          <cell r="A115" t="str">
            <v>NESTLE JAMAICA LIMITED</v>
          </cell>
          <cell r="B115">
            <v>120</v>
          </cell>
          <cell r="C115" t="str">
            <v>04</v>
          </cell>
          <cell r="D115" t="str">
            <v>JA $</v>
          </cell>
          <cell r="E115">
            <v>19</v>
          </cell>
          <cell r="F115" t="str">
            <v>TERM</v>
          </cell>
          <cell r="G115" t="str">
            <v>FOOD</v>
          </cell>
          <cell r="H115" t="str">
            <v>BUSINESS</v>
          </cell>
          <cell r="I115">
            <v>3174977.75</v>
          </cell>
          <cell r="J115">
            <v>0</v>
          </cell>
          <cell r="K115">
            <v>0</v>
          </cell>
        </row>
        <row r="116">
          <cell r="A116" t="str">
            <v>NESTLE JAMAICA LIMITED</v>
          </cell>
          <cell r="B116">
            <v>120</v>
          </cell>
          <cell r="C116" t="str">
            <v>41</v>
          </cell>
          <cell r="D116" t="str">
            <v>JA $</v>
          </cell>
          <cell r="E116">
            <v>19</v>
          </cell>
          <cell r="F116" t="str">
            <v>TERM</v>
          </cell>
          <cell r="G116" t="str">
            <v>FOOD</v>
          </cell>
          <cell r="H116" t="str">
            <v>BUSINESS</v>
          </cell>
          <cell r="I116">
            <v>87880000</v>
          </cell>
          <cell r="J116">
            <v>0</v>
          </cell>
          <cell r="K116">
            <v>0</v>
          </cell>
        </row>
        <row r="117">
          <cell r="A117" t="str">
            <v>NICO DISTRIBUTORS LIMITED</v>
          </cell>
          <cell r="B117">
            <v>120</v>
          </cell>
          <cell r="C117" t="str">
            <v>06</v>
          </cell>
          <cell r="D117" t="str">
            <v>JA $</v>
          </cell>
          <cell r="E117">
            <v>30.75</v>
          </cell>
          <cell r="F117" t="str">
            <v>TERM</v>
          </cell>
          <cell r="G117" t="str">
            <v>DIST'N</v>
          </cell>
          <cell r="H117" t="str">
            <v>BUSINESS</v>
          </cell>
          <cell r="I117">
            <v>2500958</v>
          </cell>
          <cell r="J117">
            <v>0</v>
          </cell>
          <cell r="K117">
            <v>0</v>
          </cell>
        </row>
        <row r="118">
          <cell r="A118" t="str">
            <v>NICO DISTRIBUTORS LIMITED</v>
          </cell>
          <cell r="B118">
            <v>120</v>
          </cell>
          <cell r="C118" t="str">
            <v>06</v>
          </cell>
          <cell r="D118" t="str">
            <v>USD</v>
          </cell>
          <cell r="E118">
            <v>30.75</v>
          </cell>
          <cell r="F118" t="str">
            <v>TERM</v>
          </cell>
          <cell r="G118" t="str">
            <v>DIST'N</v>
          </cell>
          <cell r="H118" t="str">
            <v>BUSINESS</v>
          </cell>
          <cell r="I118">
            <v>18918000</v>
          </cell>
          <cell r="J118">
            <v>360000</v>
          </cell>
          <cell r="K118">
            <v>18918000</v>
          </cell>
        </row>
        <row r="119">
          <cell r="A119" t="str">
            <v>PEGASUS HOTEL</v>
          </cell>
          <cell r="B119">
            <v>120</v>
          </cell>
          <cell r="C119" t="str">
            <v>04</v>
          </cell>
          <cell r="D119" t="str">
            <v>USD</v>
          </cell>
          <cell r="E119">
            <v>12</v>
          </cell>
          <cell r="F119" t="str">
            <v>TERM</v>
          </cell>
          <cell r="G119" t="str">
            <v>TOURISM</v>
          </cell>
          <cell r="H119" t="str">
            <v>BUSINESS</v>
          </cell>
          <cell r="I119">
            <v>880670.74</v>
          </cell>
          <cell r="J119">
            <v>16758.720076117985</v>
          </cell>
          <cell r="K119">
            <v>880670.74000000011</v>
          </cell>
        </row>
        <row r="120">
          <cell r="A120" t="str">
            <v>PORT AUTHORITY OF JAMAICA</v>
          </cell>
          <cell r="B120">
            <v>120</v>
          </cell>
          <cell r="C120" t="str">
            <v>02</v>
          </cell>
          <cell r="D120" t="str">
            <v>USD</v>
          </cell>
          <cell r="E120">
            <v>11</v>
          </cell>
          <cell r="F120" t="str">
            <v>TERM</v>
          </cell>
          <cell r="G120" t="str">
            <v>PSX</v>
          </cell>
          <cell r="H120" t="str">
            <v>PSX</v>
          </cell>
          <cell r="I120">
            <v>52550000</v>
          </cell>
          <cell r="J120">
            <v>1000000</v>
          </cell>
          <cell r="K120">
            <v>52550000</v>
          </cell>
        </row>
        <row r="121">
          <cell r="A121" t="str">
            <v>PORT AUTHORITY OF JAMAICA</v>
          </cell>
          <cell r="B121">
            <v>120</v>
          </cell>
          <cell r="C121" t="str">
            <v>55</v>
          </cell>
          <cell r="D121" t="str">
            <v>USD</v>
          </cell>
          <cell r="E121">
            <v>11</v>
          </cell>
          <cell r="F121" t="str">
            <v>TERM</v>
          </cell>
          <cell r="G121" t="str">
            <v>PSX</v>
          </cell>
          <cell r="H121" t="str">
            <v>PSX</v>
          </cell>
          <cell r="I121">
            <v>28469959.899999999</v>
          </cell>
          <cell r="J121">
            <v>541768.98001902946</v>
          </cell>
          <cell r="K121">
            <v>28469959.899999999</v>
          </cell>
        </row>
        <row r="122">
          <cell r="A122" t="str">
            <v>PORT AUTHORITY OF JAMAICA</v>
          </cell>
          <cell r="B122">
            <v>120</v>
          </cell>
          <cell r="C122" t="str">
            <v>55</v>
          </cell>
          <cell r="D122" t="str">
            <v>USD</v>
          </cell>
          <cell r="E122">
            <v>11</v>
          </cell>
          <cell r="F122" t="str">
            <v>TERM</v>
          </cell>
          <cell r="G122" t="str">
            <v>PSX</v>
          </cell>
          <cell r="H122" t="str">
            <v>PSX</v>
          </cell>
          <cell r="I122">
            <v>853056.24</v>
          </cell>
          <cell r="J122">
            <v>16233.230066603235</v>
          </cell>
          <cell r="K122">
            <v>853056.24</v>
          </cell>
        </row>
        <row r="123">
          <cell r="A123" t="str">
            <v>PORT AUTHORITY OF JAMAICA</v>
          </cell>
          <cell r="B123">
            <v>120</v>
          </cell>
          <cell r="C123" t="str">
            <v>55</v>
          </cell>
          <cell r="D123" t="str">
            <v>USD</v>
          </cell>
          <cell r="E123">
            <v>11</v>
          </cell>
          <cell r="F123" t="str">
            <v>TERM</v>
          </cell>
          <cell r="G123" t="str">
            <v>PSX</v>
          </cell>
          <cell r="H123" t="str">
            <v>PSX</v>
          </cell>
          <cell r="I123">
            <v>7082016.3600000003</v>
          </cell>
          <cell r="J123">
            <v>134767.20000000001</v>
          </cell>
          <cell r="K123">
            <v>7082016.3600000003</v>
          </cell>
        </row>
        <row r="124">
          <cell r="A124" t="str">
            <v>RESTAURANTS OF JAMAICA</v>
          </cell>
          <cell r="B124">
            <v>120</v>
          </cell>
          <cell r="C124" t="str">
            <v>50</v>
          </cell>
          <cell r="D124" t="str">
            <v>JA $</v>
          </cell>
          <cell r="E124">
            <v>20.88</v>
          </cell>
          <cell r="F124" t="str">
            <v>TERM</v>
          </cell>
          <cell r="G124" t="str">
            <v>FOOD</v>
          </cell>
          <cell r="H124" t="str">
            <v>BUSINESS</v>
          </cell>
          <cell r="I124">
            <v>2763157.8</v>
          </cell>
          <cell r="J124">
            <v>0</v>
          </cell>
          <cell r="K124">
            <v>0</v>
          </cell>
        </row>
        <row r="125">
          <cell r="A125" t="str">
            <v>SERAMCO</v>
          </cell>
          <cell r="B125">
            <v>120</v>
          </cell>
          <cell r="C125" t="str">
            <v>15</v>
          </cell>
          <cell r="D125" t="str">
            <v>JA $</v>
          </cell>
          <cell r="E125">
            <v>9.75</v>
          </cell>
          <cell r="F125" t="str">
            <v>TERM</v>
          </cell>
          <cell r="G125" t="str">
            <v>PROF.</v>
          </cell>
          <cell r="H125" t="str">
            <v>BUSINESS</v>
          </cell>
          <cell r="I125">
            <v>988907.56</v>
          </cell>
          <cell r="J125">
            <v>0</v>
          </cell>
          <cell r="K125">
            <v>0</v>
          </cell>
        </row>
        <row r="126">
          <cell r="A126" t="str">
            <v>SERAMCO</v>
          </cell>
          <cell r="B126">
            <v>120</v>
          </cell>
          <cell r="C126" t="str">
            <v>15</v>
          </cell>
          <cell r="D126" t="str">
            <v>USD</v>
          </cell>
          <cell r="E126">
            <v>9.75</v>
          </cell>
          <cell r="F126" t="str">
            <v>TERM</v>
          </cell>
          <cell r="G126" t="str">
            <v>PROF.</v>
          </cell>
          <cell r="H126" t="str">
            <v>BUSINESS</v>
          </cell>
          <cell r="I126">
            <v>11204211.25</v>
          </cell>
          <cell r="J126">
            <v>213210.49000951476</v>
          </cell>
          <cell r="K126">
            <v>11204211.25</v>
          </cell>
        </row>
        <row r="127">
          <cell r="A127" t="str">
            <v>SHELL COMPANY W.I. LTD.</v>
          </cell>
          <cell r="B127">
            <v>120</v>
          </cell>
          <cell r="C127" t="str">
            <v>02</v>
          </cell>
          <cell r="D127" t="str">
            <v>JA $</v>
          </cell>
          <cell r="E127">
            <v>13.7</v>
          </cell>
          <cell r="F127" t="str">
            <v>TERM</v>
          </cell>
          <cell r="G127" t="str">
            <v>GAS</v>
          </cell>
          <cell r="H127" t="str">
            <v>BUSINESS</v>
          </cell>
          <cell r="I127">
            <v>50000000</v>
          </cell>
          <cell r="J127">
            <v>0</v>
          </cell>
          <cell r="K127">
            <v>0</v>
          </cell>
        </row>
        <row r="128">
          <cell r="A128" t="str">
            <v>SOMERSET ENTERPRISES LTD.</v>
          </cell>
          <cell r="B128">
            <v>120</v>
          </cell>
          <cell r="C128" t="str">
            <v>50</v>
          </cell>
          <cell r="D128" t="str">
            <v>JA $</v>
          </cell>
          <cell r="E128">
            <v>20</v>
          </cell>
          <cell r="F128" t="str">
            <v>TERM</v>
          </cell>
          <cell r="G128" t="str">
            <v>TOURISM</v>
          </cell>
          <cell r="H128" t="str">
            <v>BUSINESS</v>
          </cell>
          <cell r="I128">
            <v>8919054.0399999991</v>
          </cell>
          <cell r="J128">
            <v>0</v>
          </cell>
          <cell r="K128">
            <v>0</v>
          </cell>
        </row>
        <row r="129">
          <cell r="A129" t="str">
            <v>STAFF-20.75%</v>
          </cell>
          <cell r="B129">
            <v>121</v>
          </cell>
          <cell r="C129" t="str">
            <v>06</v>
          </cell>
          <cell r="D129" t="str">
            <v>JA $</v>
          </cell>
          <cell r="E129">
            <v>20.75</v>
          </cell>
          <cell r="F129" t="str">
            <v>TERM</v>
          </cell>
          <cell r="G129" t="str">
            <v>INDIV.</v>
          </cell>
          <cell r="H129" t="str">
            <v>INDIV.</v>
          </cell>
          <cell r="I129">
            <v>1729650.65</v>
          </cell>
          <cell r="J129">
            <v>0</v>
          </cell>
          <cell r="K129">
            <v>0</v>
          </cell>
        </row>
        <row r="130">
          <cell r="A130" t="str">
            <v>STAFF-4%</v>
          </cell>
          <cell r="B130">
            <v>121</v>
          </cell>
          <cell r="C130" t="str">
            <v>00</v>
          </cell>
          <cell r="D130" t="str">
            <v>JA $</v>
          </cell>
          <cell r="E130">
            <v>4</v>
          </cell>
          <cell r="F130" t="str">
            <v>TERM</v>
          </cell>
          <cell r="G130" t="str">
            <v>INDIV.</v>
          </cell>
          <cell r="H130" t="str">
            <v>INDIV.</v>
          </cell>
          <cell r="I130">
            <v>61137010.420000002</v>
          </cell>
          <cell r="J130">
            <v>0</v>
          </cell>
          <cell r="K130">
            <v>0</v>
          </cell>
        </row>
        <row r="131">
          <cell r="A131" t="str">
            <v>SUGAR COMPANY</v>
          </cell>
          <cell r="B131">
            <v>120</v>
          </cell>
          <cell r="C131" t="str">
            <v>18</v>
          </cell>
          <cell r="D131" t="str">
            <v>USD</v>
          </cell>
          <cell r="E131">
            <v>12</v>
          </cell>
          <cell r="F131" t="str">
            <v>TERM</v>
          </cell>
          <cell r="G131" t="str">
            <v>POX</v>
          </cell>
          <cell r="H131" t="str">
            <v>POX</v>
          </cell>
          <cell r="I131">
            <v>5852296.96</v>
          </cell>
          <cell r="J131">
            <v>111366.25994291152</v>
          </cell>
          <cell r="K131">
            <v>5852296.96</v>
          </cell>
        </row>
        <row r="132">
          <cell r="A132" t="str">
            <v>TAN-MARJ INVESTMENTS LTD.</v>
          </cell>
          <cell r="B132">
            <v>120</v>
          </cell>
          <cell r="C132" t="str">
            <v>50</v>
          </cell>
          <cell r="D132" t="str">
            <v>JA $</v>
          </cell>
          <cell r="E132">
            <v>24</v>
          </cell>
          <cell r="F132" t="str">
            <v>TERM</v>
          </cell>
          <cell r="G132" t="str">
            <v>PROF.</v>
          </cell>
          <cell r="H132" t="str">
            <v>BUSINESS</v>
          </cell>
          <cell r="I132">
            <v>8000000</v>
          </cell>
          <cell r="J132">
            <v>0</v>
          </cell>
          <cell r="K132">
            <v>0</v>
          </cell>
        </row>
        <row r="133">
          <cell r="A133" t="str">
            <v>TASTEE LIMITED</v>
          </cell>
          <cell r="B133">
            <v>120</v>
          </cell>
          <cell r="C133" t="str">
            <v>02</v>
          </cell>
          <cell r="D133" t="str">
            <v>JA $</v>
          </cell>
          <cell r="E133">
            <v>22.63</v>
          </cell>
          <cell r="F133" t="str">
            <v>TERM</v>
          </cell>
          <cell r="G133" t="str">
            <v>FOOD</v>
          </cell>
          <cell r="H133" t="str">
            <v>BUSINESS</v>
          </cell>
          <cell r="I133">
            <v>8500000</v>
          </cell>
          <cell r="J133">
            <v>0</v>
          </cell>
          <cell r="K133">
            <v>0</v>
          </cell>
        </row>
        <row r="134">
          <cell r="A134" t="str">
            <v>THREE RIVERS MGMT. LTD.</v>
          </cell>
          <cell r="B134">
            <v>120</v>
          </cell>
          <cell r="C134" t="str">
            <v>04</v>
          </cell>
          <cell r="D134" t="str">
            <v>JA $</v>
          </cell>
          <cell r="E134">
            <v>23</v>
          </cell>
          <cell r="F134" t="str">
            <v>TERM</v>
          </cell>
          <cell r="G134" t="str">
            <v>TOURISM</v>
          </cell>
          <cell r="H134" t="str">
            <v>BUSINESS</v>
          </cell>
          <cell r="I134">
            <v>2347233.09</v>
          </cell>
          <cell r="J134">
            <v>0</v>
          </cell>
          <cell r="K134">
            <v>0</v>
          </cell>
        </row>
        <row r="135">
          <cell r="A135" t="str">
            <v>TROPICAIR</v>
          </cell>
          <cell r="B135">
            <v>120</v>
          </cell>
          <cell r="C135" t="str">
            <v>02</v>
          </cell>
          <cell r="D135" t="str">
            <v>USD</v>
          </cell>
          <cell r="E135">
            <v>10</v>
          </cell>
          <cell r="F135" t="str">
            <v>TERM</v>
          </cell>
          <cell r="G135" t="str">
            <v>METALS</v>
          </cell>
          <cell r="H135" t="str">
            <v>BUSINESS</v>
          </cell>
          <cell r="I135">
            <v>63060000</v>
          </cell>
          <cell r="J135">
            <v>1200000</v>
          </cell>
          <cell r="K135">
            <v>63060000</v>
          </cell>
        </row>
        <row r="136">
          <cell r="A136" t="str">
            <v>TROPICAIR</v>
          </cell>
          <cell r="B136">
            <v>120</v>
          </cell>
          <cell r="C136" t="str">
            <v>63</v>
          </cell>
          <cell r="D136" t="str">
            <v>JA $</v>
          </cell>
          <cell r="E136">
            <v>10</v>
          </cell>
          <cell r="F136" t="str">
            <v>TERM</v>
          </cell>
          <cell r="G136" t="str">
            <v>METALS</v>
          </cell>
          <cell r="H136" t="str">
            <v>BUSINESS</v>
          </cell>
          <cell r="I136">
            <v>1376480</v>
          </cell>
          <cell r="J136">
            <v>0</v>
          </cell>
          <cell r="K136">
            <v>0</v>
          </cell>
        </row>
        <row r="137">
          <cell r="A137" t="str">
            <v>URITH WONG</v>
          </cell>
          <cell r="B137">
            <v>120</v>
          </cell>
          <cell r="C137" t="str">
            <v>02</v>
          </cell>
          <cell r="D137" t="str">
            <v>JA $</v>
          </cell>
          <cell r="E137">
            <v>40</v>
          </cell>
          <cell r="F137" t="str">
            <v>TERM</v>
          </cell>
          <cell r="G137" t="str">
            <v>INDIV.</v>
          </cell>
          <cell r="H137" t="str">
            <v>INDIV.</v>
          </cell>
          <cell r="I137">
            <v>753226.57</v>
          </cell>
          <cell r="J137">
            <v>0</v>
          </cell>
          <cell r="K137">
            <v>0</v>
          </cell>
        </row>
        <row r="138">
          <cell r="A138" t="str">
            <v>VAP LIMITED</v>
          </cell>
          <cell r="B138">
            <v>120</v>
          </cell>
          <cell r="C138" t="str">
            <v>02</v>
          </cell>
          <cell r="D138" t="str">
            <v>JA $</v>
          </cell>
          <cell r="E138">
            <v>32</v>
          </cell>
          <cell r="F138" t="str">
            <v>TERM</v>
          </cell>
          <cell r="G138" t="str">
            <v>PROF.</v>
          </cell>
          <cell r="H138" t="str">
            <v>BUSINESS</v>
          </cell>
          <cell r="I138">
            <v>916666.67</v>
          </cell>
          <cell r="J138">
            <v>0</v>
          </cell>
          <cell r="K138">
            <v>0</v>
          </cell>
        </row>
        <row r="139">
          <cell r="A139" t="str">
            <v>VAP LIMITED</v>
          </cell>
          <cell r="B139">
            <v>120</v>
          </cell>
          <cell r="C139" t="str">
            <v>42</v>
          </cell>
          <cell r="D139" t="str">
            <v>USD</v>
          </cell>
          <cell r="E139">
            <v>32</v>
          </cell>
          <cell r="F139" t="str">
            <v>TERM</v>
          </cell>
          <cell r="G139" t="str">
            <v>PROF.</v>
          </cell>
          <cell r="H139" t="str">
            <v>BUSINESS</v>
          </cell>
          <cell r="I139">
            <v>3513939.68</v>
          </cell>
          <cell r="J139">
            <v>66868.500095147479</v>
          </cell>
          <cell r="K139">
            <v>3513939.6799999997</v>
          </cell>
        </row>
        <row r="140">
          <cell r="A140" t="str">
            <v>VAP LIMITED</v>
          </cell>
          <cell r="B140">
            <v>120</v>
          </cell>
          <cell r="C140" t="str">
            <v>50</v>
          </cell>
          <cell r="D140" t="str">
            <v>JA $</v>
          </cell>
          <cell r="E140">
            <v>32</v>
          </cell>
          <cell r="F140" t="str">
            <v>TERM</v>
          </cell>
          <cell r="G140" t="str">
            <v>PROF.</v>
          </cell>
          <cell r="H140" t="str">
            <v>BUSINESS</v>
          </cell>
          <cell r="I140">
            <v>0.01</v>
          </cell>
          <cell r="J140">
            <v>0</v>
          </cell>
          <cell r="K140">
            <v>0</v>
          </cell>
        </row>
        <row r="141">
          <cell r="A141" t="str">
            <v>VILLAGE RESORTS LIMITED</v>
          </cell>
          <cell r="B141">
            <v>120</v>
          </cell>
          <cell r="C141" t="str">
            <v>02</v>
          </cell>
          <cell r="D141" t="str">
            <v>USD</v>
          </cell>
          <cell r="E141">
            <v>12</v>
          </cell>
          <cell r="F141" t="str">
            <v>TERM</v>
          </cell>
          <cell r="G141" t="str">
            <v>TOURISM</v>
          </cell>
          <cell r="H141" t="str">
            <v>BUSINESS</v>
          </cell>
          <cell r="I141">
            <v>1625240.13</v>
          </cell>
          <cell r="J141">
            <v>30927.500095147479</v>
          </cell>
          <cell r="K141">
            <v>1625240.13</v>
          </cell>
        </row>
        <row r="142">
          <cell r="A142" t="str">
            <v>VILLAGE RESORTS LIMITED</v>
          </cell>
          <cell r="B142">
            <v>120</v>
          </cell>
          <cell r="C142" t="str">
            <v>04</v>
          </cell>
          <cell r="D142" t="str">
            <v>USD</v>
          </cell>
          <cell r="E142">
            <v>12</v>
          </cell>
          <cell r="F142" t="str">
            <v>TERM</v>
          </cell>
          <cell r="G142" t="str">
            <v>TOURISM</v>
          </cell>
          <cell r="H142" t="str">
            <v>BUSINESS</v>
          </cell>
          <cell r="I142">
            <v>622585.59999999998</v>
          </cell>
          <cell r="J142">
            <v>11847.490009514748</v>
          </cell>
          <cell r="K142">
            <v>622585.59999999998</v>
          </cell>
        </row>
        <row r="143">
          <cell r="A143" t="str">
            <v>WENDICO JAMAICA LIMITED</v>
          </cell>
          <cell r="B143">
            <v>120</v>
          </cell>
          <cell r="C143" t="str">
            <v>13</v>
          </cell>
          <cell r="D143" t="str">
            <v>USD</v>
          </cell>
          <cell r="E143">
            <v>12</v>
          </cell>
          <cell r="F143" t="str">
            <v>TERM</v>
          </cell>
          <cell r="G143" t="str">
            <v>FOOD</v>
          </cell>
          <cell r="H143" t="str">
            <v>BUSINESS</v>
          </cell>
          <cell r="I143">
            <v>3551982.2</v>
          </cell>
          <cell r="J143">
            <v>67592.430066603236</v>
          </cell>
          <cell r="K143">
            <v>3551982.1999999997</v>
          </cell>
        </row>
        <row r="144">
          <cell r="A144" t="str">
            <v>WRAY AND NEPHEW GROUP LIMITED</v>
          </cell>
          <cell r="B144">
            <v>120</v>
          </cell>
          <cell r="C144" t="str">
            <v>02</v>
          </cell>
          <cell r="D144" t="str">
            <v>JA $</v>
          </cell>
          <cell r="E144">
            <v>13</v>
          </cell>
          <cell r="F144" t="str">
            <v>TERM</v>
          </cell>
          <cell r="G144" t="str">
            <v>RUM</v>
          </cell>
          <cell r="H144" t="str">
            <v>BUSINESS</v>
          </cell>
          <cell r="I144">
            <v>18500000</v>
          </cell>
          <cell r="J144">
            <v>0</v>
          </cell>
          <cell r="K144">
            <v>0</v>
          </cell>
        </row>
        <row r="145">
          <cell r="A145" t="str">
            <v>WRAY AND NEPHEW GROUP LIMITED</v>
          </cell>
          <cell r="B145">
            <v>120</v>
          </cell>
          <cell r="C145" t="str">
            <v>02</v>
          </cell>
          <cell r="D145" t="str">
            <v>JA $</v>
          </cell>
          <cell r="E145">
            <v>13</v>
          </cell>
          <cell r="F145" t="str">
            <v>TERM</v>
          </cell>
          <cell r="G145" t="str">
            <v>RUM</v>
          </cell>
          <cell r="H145" t="str">
            <v>BUSINESS</v>
          </cell>
          <cell r="I145">
            <v>242058000</v>
          </cell>
          <cell r="J145">
            <v>0</v>
          </cell>
          <cell r="K145">
            <v>0</v>
          </cell>
        </row>
        <row r="146">
          <cell r="A146" t="str">
            <v>WRAY AND NEPHEW GROUP LIMITED</v>
          </cell>
          <cell r="B146">
            <v>120</v>
          </cell>
          <cell r="C146" t="str">
            <v>50</v>
          </cell>
          <cell r="D146" t="str">
            <v>JA $</v>
          </cell>
          <cell r="E146">
            <v>13</v>
          </cell>
          <cell r="F146" t="str">
            <v>TERM</v>
          </cell>
          <cell r="G146" t="str">
            <v>RUM</v>
          </cell>
          <cell r="H146" t="str">
            <v>BUSINESS</v>
          </cell>
          <cell r="I146">
            <v>7747057.5</v>
          </cell>
          <cell r="J146">
            <v>0</v>
          </cell>
          <cell r="K146">
            <v>0</v>
          </cell>
        </row>
        <row r="147">
          <cell r="A147" t="str">
            <v>WRAY AND NEPHEW GROUP LIMITED</v>
          </cell>
          <cell r="B147">
            <v>120</v>
          </cell>
          <cell r="C147" t="str">
            <v>50</v>
          </cell>
          <cell r="D147" t="str">
            <v>JA $</v>
          </cell>
          <cell r="E147">
            <v>13</v>
          </cell>
          <cell r="F147" t="str">
            <v>TERM</v>
          </cell>
          <cell r="G147" t="str">
            <v>RUM</v>
          </cell>
          <cell r="H147" t="str">
            <v>BUSINESS</v>
          </cell>
          <cell r="I147">
            <v>30752942.440000001</v>
          </cell>
          <cell r="J147">
            <v>0</v>
          </cell>
          <cell r="K147">
            <v>0</v>
          </cell>
        </row>
        <row r="148">
          <cell r="A148" t="str">
            <v>WRAY AND NEPHEW GROUP LIMITED</v>
          </cell>
          <cell r="B148">
            <v>120</v>
          </cell>
          <cell r="C148" t="str">
            <v>50</v>
          </cell>
          <cell r="D148" t="str">
            <v>JA $</v>
          </cell>
          <cell r="E148">
            <v>13</v>
          </cell>
          <cell r="F148" t="str">
            <v>TERM</v>
          </cell>
          <cell r="G148" t="str">
            <v>RUM</v>
          </cell>
          <cell r="H148" t="str">
            <v>BUSINESS</v>
          </cell>
          <cell r="I148">
            <v>90335135.109999999</v>
          </cell>
          <cell r="J148">
            <v>0</v>
          </cell>
          <cell r="K148">
            <v>0</v>
          </cell>
        </row>
        <row r="151">
          <cell r="I151">
            <v>1845358351.9099998</v>
          </cell>
        </row>
      </sheetData>
      <sheetData sheetId="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LY"/>
      <sheetName val="JAN"/>
    </sheetNames>
    <sheetDataSet>
      <sheetData sheetId="0">
        <row r="1">
          <cell r="A1" t="str">
            <v>NAME</v>
          </cell>
          <cell r="B1" t="str">
            <v>GL</v>
          </cell>
          <cell r="C1" t="str">
            <v>SL</v>
          </cell>
          <cell r="D1" t="str">
            <v>CCY</v>
          </cell>
          <cell r="E1" t="str">
            <v>TYPE</v>
          </cell>
          <cell r="F1" t="str">
            <v>INT</v>
          </cell>
          <cell r="G1" t="str">
            <v>CBM4</v>
          </cell>
          <cell r="H1" t="str">
            <v>CBM5</v>
          </cell>
          <cell r="I1" t="str">
            <v>JMD</v>
          </cell>
          <cell r="J1" t="str">
            <v>USD</v>
          </cell>
          <cell r="K1" t="str">
            <v>JMD EQUIV.</v>
          </cell>
        </row>
        <row r="2">
          <cell r="A2" t="str">
            <v>AAA CARGO BROKERS</v>
          </cell>
          <cell r="B2">
            <v>127</v>
          </cell>
          <cell r="C2" t="str">
            <v>06</v>
          </cell>
          <cell r="D2" t="str">
            <v>JA $</v>
          </cell>
          <cell r="E2" t="str">
            <v>O/D</v>
          </cell>
          <cell r="F2">
            <v>19</v>
          </cell>
          <cell r="G2" t="str">
            <v>BUSINESS</v>
          </cell>
          <cell r="H2" t="str">
            <v>PROF.</v>
          </cell>
          <cell r="I2">
            <v>112607.59</v>
          </cell>
          <cell r="J2">
            <v>0</v>
          </cell>
          <cell r="K2">
            <v>0</v>
          </cell>
        </row>
        <row r="3">
          <cell r="A3" t="str">
            <v>AMERICAN HOME SPORTS CLUB</v>
          </cell>
          <cell r="B3">
            <v>200</v>
          </cell>
          <cell r="C3" t="str">
            <v>03</v>
          </cell>
          <cell r="D3" t="str">
            <v>JA $</v>
          </cell>
          <cell r="E3" t="str">
            <v>O/D</v>
          </cell>
          <cell r="F3">
            <v>31.5</v>
          </cell>
          <cell r="G3" t="str">
            <v>BUSINESS</v>
          </cell>
          <cell r="H3" t="str">
            <v>PROF.</v>
          </cell>
          <cell r="I3">
            <v>107.35</v>
          </cell>
          <cell r="J3">
            <v>0</v>
          </cell>
          <cell r="K3">
            <v>0</v>
          </cell>
        </row>
        <row r="4">
          <cell r="A4" t="str">
            <v>BANKSTON BAILEY DEBORAH</v>
          </cell>
          <cell r="B4">
            <v>200</v>
          </cell>
          <cell r="C4" t="str">
            <v>06</v>
          </cell>
          <cell r="D4" t="str">
            <v>USD</v>
          </cell>
          <cell r="E4" t="str">
            <v>O/D</v>
          </cell>
          <cell r="F4">
            <v>31.5</v>
          </cell>
          <cell r="G4" t="str">
            <v>INDIV.</v>
          </cell>
          <cell r="H4" t="str">
            <v>INDIV.</v>
          </cell>
          <cell r="I4">
            <v>39293.919999999998</v>
          </cell>
          <cell r="J4">
            <v>809.84995877988445</v>
          </cell>
          <cell r="K4">
            <v>39293.919999999998</v>
          </cell>
        </row>
        <row r="5">
          <cell r="A5" t="str">
            <v>BOGUES BROTHERS INDUSTRIES LTD</v>
          </cell>
          <cell r="B5">
            <v>120</v>
          </cell>
          <cell r="C5" t="str">
            <v>50</v>
          </cell>
          <cell r="D5" t="str">
            <v>JA $</v>
          </cell>
          <cell r="E5" t="str">
            <v>TERM</v>
          </cell>
          <cell r="F5">
            <v>15</v>
          </cell>
          <cell r="G5" t="str">
            <v>BUSINESS</v>
          </cell>
          <cell r="H5" t="str">
            <v>PROF.</v>
          </cell>
          <cell r="I5">
            <v>7350000</v>
          </cell>
          <cell r="J5">
            <v>0</v>
          </cell>
          <cell r="K5">
            <v>0</v>
          </cell>
        </row>
        <row r="6">
          <cell r="A6" t="str">
            <v>BRAHAM TRACY</v>
          </cell>
          <cell r="B6">
            <v>200</v>
          </cell>
          <cell r="C6" t="str">
            <v>01</v>
          </cell>
          <cell r="D6" t="str">
            <v>JA $</v>
          </cell>
          <cell r="E6" t="str">
            <v>O/D</v>
          </cell>
          <cell r="F6">
            <v>0</v>
          </cell>
          <cell r="G6" t="str">
            <v>INDIV.</v>
          </cell>
          <cell r="H6" t="str">
            <v>INDIV.</v>
          </cell>
          <cell r="I6">
            <v>4965.59</v>
          </cell>
          <cell r="J6">
            <v>0</v>
          </cell>
          <cell r="K6">
            <v>0</v>
          </cell>
        </row>
        <row r="7">
          <cell r="A7" t="str">
            <v>BRIGHTPOINT JAMAICA LIMITED</v>
          </cell>
          <cell r="B7">
            <v>200</v>
          </cell>
          <cell r="C7" t="str">
            <v>13</v>
          </cell>
          <cell r="D7" t="str">
            <v>USD</v>
          </cell>
          <cell r="E7" t="str">
            <v>O/D</v>
          </cell>
          <cell r="F7">
            <v>31.5</v>
          </cell>
          <cell r="G7" t="str">
            <v>BUSINESS</v>
          </cell>
          <cell r="H7" t="str">
            <v>PROF.</v>
          </cell>
          <cell r="I7">
            <v>1334.3</v>
          </cell>
          <cell r="J7">
            <v>27.499999999999996</v>
          </cell>
          <cell r="K7">
            <v>1334.3</v>
          </cell>
        </row>
        <row r="8">
          <cell r="A8" t="str">
            <v>BRINK DAMON AND OR GINDEL SALLY</v>
          </cell>
          <cell r="B8">
            <v>200</v>
          </cell>
          <cell r="C8" t="str">
            <v>62</v>
          </cell>
          <cell r="D8" t="str">
            <v>JA $</v>
          </cell>
          <cell r="E8" t="str">
            <v>O/D</v>
          </cell>
          <cell r="F8">
            <v>31.5</v>
          </cell>
          <cell r="G8" t="str">
            <v>INDIV.</v>
          </cell>
          <cell r="H8" t="str">
            <v>INDIV.</v>
          </cell>
          <cell r="I8">
            <v>3419.94</v>
          </cell>
          <cell r="J8">
            <v>0</v>
          </cell>
          <cell r="K8">
            <v>0</v>
          </cell>
        </row>
        <row r="9">
          <cell r="A9" t="str">
            <v>BROWN OWEN</v>
          </cell>
          <cell r="B9">
            <v>200</v>
          </cell>
          <cell r="C9" t="str">
            <v>05</v>
          </cell>
          <cell r="D9" t="str">
            <v>JA $</v>
          </cell>
          <cell r="E9" t="str">
            <v>O/D</v>
          </cell>
          <cell r="F9">
            <v>31.5</v>
          </cell>
          <cell r="G9" t="str">
            <v>INDIV.</v>
          </cell>
          <cell r="H9" t="str">
            <v>INDIV.</v>
          </cell>
          <cell r="I9">
            <v>11494.94</v>
          </cell>
          <cell r="J9">
            <v>0</v>
          </cell>
          <cell r="K9">
            <v>0</v>
          </cell>
        </row>
        <row r="10">
          <cell r="A10" t="str">
            <v>BUNTING PETER OR JEANINE</v>
          </cell>
          <cell r="B10">
            <v>200</v>
          </cell>
          <cell r="C10" t="str">
            <v>05</v>
          </cell>
          <cell r="D10" t="str">
            <v>JA $</v>
          </cell>
          <cell r="E10" t="str">
            <v>O/D</v>
          </cell>
          <cell r="F10">
            <v>31.5</v>
          </cell>
          <cell r="G10" t="str">
            <v>INDIV.</v>
          </cell>
          <cell r="H10" t="str">
            <v>INDIV.</v>
          </cell>
          <cell r="I10">
            <v>48755.14</v>
          </cell>
          <cell r="J10">
            <v>0</v>
          </cell>
          <cell r="K10">
            <v>0</v>
          </cell>
        </row>
        <row r="11">
          <cell r="A11" t="str">
            <v>CARIBBEAN BOTTLERS JAMAICA LTD</v>
          </cell>
          <cell r="B11">
            <v>200</v>
          </cell>
          <cell r="C11" t="str">
            <v>02</v>
          </cell>
          <cell r="D11" t="str">
            <v>JA $</v>
          </cell>
          <cell r="E11" t="str">
            <v>O/D</v>
          </cell>
          <cell r="F11">
            <v>31.5</v>
          </cell>
          <cell r="G11" t="str">
            <v>BUSINESS</v>
          </cell>
          <cell r="H11" t="str">
            <v>PROF.</v>
          </cell>
          <cell r="I11">
            <v>100</v>
          </cell>
          <cell r="J11">
            <v>0</v>
          </cell>
          <cell r="K11">
            <v>0</v>
          </cell>
        </row>
        <row r="12">
          <cell r="A12" t="str">
            <v>CARIBBEAN BOTTLERS JAMAICA LTD</v>
          </cell>
          <cell r="B12">
            <v>200</v>
          </cell>
          <cell r="C12" t="str">
            <v>32</v>
          </cell>
          <cell r="D12" t="str">
            <v>JA $</v>
          </cell>
          <cell r="E12" t="str">
            <v>O/D</v>
          </cell>
          <cell r="F12">
            <v>31.5</v>
          </cell>
          <cell r="G12" t="str">
            <v>BUSINESS</v>
          </cell>
          <cell r="H12" t="str">
            <v>PROF.</v>
          </cell>
          <cell r="I12">
            <v>70</v>
          </cell>
          <cell r="J12">
            <v>0</v>
          </cell>
          <cell r="K12">
            <v>0</v>
          </cell>
        </row>
        <row r="13">
          <cell r="A13" t="str">
            <v>CARIBBEAN BRAKE PRODUCTS LTD</v>
          </cell>
          <cell r="B13">
            <v>128</v>
          </cell>
          <cell r="C13" t="str">
            <v>03</v>
          </cell>
          <cell r="D13" t="str">
            <v>USD</v>
          </cell>
          <cell r="E13" t="str">
            <v>L/C</v>
          </cell>
          <cell r="F13">
            <v>9.4600000000000009</v>
          </cell>
          <cell r="G13" t="str">
            <v>BUSINESS</v>
          </cell>
          <cell r="H13" t="str">
            <v>MFG-OTHER</v>
          </cell>
          <cell r="I13">
            <v>19338745.949999999</v>
          </cell>
          <cell r="J13">
            <v>398572.67003297608</v>
          </cell>
          <cell r="K13">
            <v>19338745.949999999</v>
          </cell>
        </row>
        <row r="14">
          <cell r="A14" t="str">
            <v>CARIBBEAN CEMENT COMPANY LTD</v>
          </cell>
          <cell r="B14">
            <v>120</v>
          </cell>
          <cell r="C14" t="str">
            <v>04</v>
          </cell>
          <cell r="D14" t="str">
            <v>JA $</v>
          </cell>
          <cell r="E14" t="str">
            <v>TERM</v>
          </cell>
          <cell r="F14">
            <v>26.5</v>
          </cell>
          <cell r="G14" t="str">
            <v>BUSINESS</v>
          </cell>
          <cell r="H14" t="str">
            <v>CEMENT</v>
          </cell>
          <cell r="I14">
            <v>3054216.42</v>
          </cell>
          <cell r="J14">
            <v>0</v>
          </cell>
          <cell r="K14">
            <v>0</v>
          </cell>
        </row>
        <row r="15">
          <cell r="A15" t="str">
            <v>CARIBBEAN EQUITY PARTNERS</v>
          </cell>
          <cell r="B15">
            <v>200</v>
          </cell>
          <cell r="C15" t="str">
            <v>16</v>
          </cell>
          <cell r="D15" t="str">
            <v>JA $</v>
          </cell>
          <cell r="E15" t="str">
            <v>O/D</v>
          </cell>
          <cell r="F15">
            <v>31.5</v>
          </cell>
          <cell r="G15" t="str">
            <v>F.I.</v>
          </cell>
          <cell r="H15" t="str">
            <v>F.I.</v>
          </cell>
          <cell r="I15">
            <v>232612.6</v>
          </cell>
          <cell r="J15">
            <v>0</v>
          </cell>
          <cell r="K15">
            <v>0</v>
          </cell>
        </row>
        <row r="16">
          <cell r="A16" t="str">
            <v>CAYMANAS DEVELOPMENT</v>
          </cell>
          <cell r="B16">
            <v>150</v>
          </cell>
          <cell r="C16" t="str">
            <v>02</v>
          </cell>
          <cell r="D16" t="str">
            <v>USD</v>
          </cell>
          <cell r="E16" t="str">
            <v>LEASE</v>
          </cell>
          <cell r="F16">
            <v>12.5</v>
          </cell>
          <cell r="G16" t="str">
            <v>BUSINESS</v>
          </cell>
          <cell r="H16" t="str">
            <v>PROF.</v>
          </cell>
          <cell r="I16">
            <v>6151180.7400000002</v>
          </cell>
          <cell r="J16">
            <v>126776.19002473206</v>
          </cell>
          <cell r="K16">
            <v>6151180.7400000002</v>
          </cell>
        </row>
        <row r="17">
          <cell r="A17" t="str">
            <v>CESCO LIMITED</v>
          </cell>
          <cell r="B17">
            <v>120</v>
          </cell>
          <cell r="C17" t="str">
            <v>42</v>
          </cell>
          <cell r="D17" t="str">
            <v>USD</v>
          </cell>
          <cell r="E17" t="str">
            <v>TERM</v>
          </cell>
          <cell r="F17">
            <v>15</v>
          </cell>
          <cell r="G17" t="str">
            <v>BUSINESS</v>
          </cell>
          <cell r="H17" t="str">
            <v>DIST'N</v>
          </cell>
          <cell r="I17">
            <v>19238860.739999998</v>
          </cell>
          <cell r="J17">
            <v>396514.03009068419</v>
          </cell>
          <cell r="K17">
            <v>19238860.739999998</v>
          </cell>
        </row>
        <row r="18">
          <cell r="A18" t="str">
            <v>CHALICE LIMITED</v>
          </cell>
          <cell r="B18">
            <v>120</v>
          </cell>
          <cell r="C18" t="str">
            <v>33</v>
          </cell>
          <cell r="D18" t="str">
            <v>JA $</v>
          </cell>
          <cell r="E18" t="str">
            <v>MTG</v>
          </cell>
          <cell r="F18">
            <v>10</v>
          </cell>
          <cell r="G18" t="str">
            <v>BUSINESS</v>
          </cell>
          <cell r="H18" t="str">
            <v>R/E SVCS</v>
          </cell>
          <cell r="I18">
            <v>37108</v>
          </cell>
          <cell r="J18">
            <v>0</v>
          </cell>
          <cell r="K18">
            <v>0</v>
          </cell>
        </row>
        <row r="19">
          <cell r="A19" t="str">
            <v>CHAMBERS JOHN ANTHONY</v>
          </cell>
          <cell r="B19">
            <v>200</v>
          </cell>
          <cell r="C19" t="str">
            <v>05</v>
          </cell>
          <cell r="D19" t="str">
            <v>JA $</v>
          </cell>
          <cell r="E19" t="str">
            <v>O/D</v>
          </cell>
          <cell r="F19">
            <v>31.5</v>
          </cell>
          <cell r="G19" t="str">
            <v>INDIV.</v>
          </cell>
          <cell r="H19" t="str">
            <v>INDIV.</v>
          </cell>
          <cell r="I19">
            <v>595.71</v>
          </cell>
          <cell r="J19">
            <v>0</v>
          </cell>
          <cell r="K19">
            <v>0</v>
          </cell>
        </row>
        <row r="20">
          <cell r="A20" t="str">
            <v>CHECKER CHEMICALS LIMITED</v>
          </cell>
          <cell r="B20">
            <v>127</v>
          </cell>
          <cell r="C20" t="str">
            <v>06</v>
          </cell>
          <cell r="D20" t="str">
            <v>JA $</v>
          </cell>
          <cell r="E20" t="str">
            <v>O/D</v>
          </cell>
          <cell r="F20">
            <v>19</v>
          </cell>
          <cell r="G20" t="str">
            <v>BUSINESS</v>
          </cell>
          <cell r="H20" t="str">
            <v>MFG-CHEM</v>
          </cell>
          <cell r="I20">
            <v>710306.85</v>
          </cell>
          <cell r="J20">
            <v>0</v>
          </cell>
          <cell r="K20">
            <v>0</v>
          </cell>
        </row>
        <row r="21">
          <cell r="A21" t="str">
            <v>CHECKER INT'L</v>
          </cell>
          <cell r="B21">
            <v>120</v>
          </cell>
          <cell r="C21" t="str">
            <v>02</v>
          </cell>
          <cell r="D21" t="str">
            <v>USD</v>
          </cell>
          <cell r="E21" t="str">
            <v>TERM</v>
          </cell>
          <cell r="F21">
            <v>12</v>
          </cell>
          <cell r="G21" t="str">
            <v>BUSINESS</v>
          </cell>
          <cell r="H21" t="str">
            <v>MFG-CHEM</v>
          </cell>
          <cell r="I21">
            <v>1455600</v>
          </cell>
          <cell r="J21">
            <v>29999.999999999996</v>
          </cell>
          <cell r="K21">
            <v>1455600</v>
          </cell>
        </row>
        <row r="22">
          <cell r="A22" t="str">
            <v>CITIBANK JAMAICA</v>
          </cell>
          <cell r="B22">
            <v>200</v>
          </cell>
          <cell r="C22" t="str">
            <v>99</v>
          </cell>
          <cell r="D22" t="str">
            <v>JA $</v>
          </cell>
          <cell r="E22" t="str">
            <v>O/D</v>
          </cell>
          <cell r="F22">
            <v>31.5</v>
          </cell>
          <cell r="G22" t="str">
            <v>F.I.</v>
          </cell>
          <cell r="H22" t="str">
            <v>F.I.</v>
          </cell>
          <cell r="I22">
            <v>0.2</v>
          </cell>
          <cell r="J22">
            <v>0</v>
          </cell>
          <cell r="K22">
            <v>0</v>
          </cell>
        </row>
        <row r="23">
          <cell r="A23" t="str">
            <v>CIVIL ENG. RESEARCH AND TESTING</v>
          </cell>
          <cell r="B23">
            <v>127</v>
          </cell>
          <cell r="C23" t="str">
            <v>06</v>
          </cell>
          <cell r="D23" t="str">
            <v>JA $</v>
          </cell>
          <cell r="E23" t="str">
            <v>O/D</v>
          </cell>
          <cell r="F23">
            <v>19</v>
          </cell>
          <cell r="G23" t="str">
            <v>BUSINESS</v>
          </cell>
          <cell r="H23" t="str">
            <v>PROF.</v>
          </cell>
          <cell r="I23">
            <v>323670.61</v>
          </cell>
          <cell r="J23">
            <v>0</v>
          </cell>
          <cell r="K23">
            <v>0</v>
          </cell>
        </row>
        <row r="24">
          <cell r="A24" t="str">
            <v>CLARKE WILLIAM</v>
          </cell>
          <cell r="B24">
            <v>120</v>
          </cell>
          <cell r="C24" t="str">
            <v>52</v>
          </cell>
          <cell r="D24" t="str">
            <v>USD</v>
          </cell>
          <cell r="E24" t="str">
            <v>TERM</v>
          </cell>
          <cell r="F24">
            <v>15</v>
          </cell>
          <cell r="G24" t="str">
            <v>INDIV.</v>
          </cell>
          <cell r="H24" t="str">
            <v>INDIV.</v>
          </cell>
          <cell r="I24">
            <v>4852000</v>
          </cell>
          <cell r="J24">
            <v>100000</v>
          </cell>
          <cell r="K24">
            <v>4852000</v>
          </cell>
        </row>
        <row r="25">
          <cell r="A25" t="str">
            <v>CN INDUSTRIAL SUPPLIES LTD.</v>
          </cell>
          <cell r="B25">
            <v>120</v>
          </cell>
          <cell r="C25" t="str">
            <v>42</v>
          </cell>
          <cell r="D25" t="str">
            <v>USD</v>
          </cell>
          <cell r="E25" t="str">
            <v>TERM</v>
          </cell>
          <cell r="F25">
            <v>14</v>
          </cell>
          <cell r="G25" t="str">
            <v>BUSINESS</v>
          </cell>
          <cell r="H25" t="str">
            <v>DIST'N</v>
          </cell>
          <cell r="I25">
            <v>1868990.4</v>
          </cell>
          <cell r="J25">
            <v>38519.999999999993</v>
          </cell>
          <cell r="K25">
            <v>1868990.3999999997</v>
          </cell>
        </row>
        <row r="26">
          <cell r="A26" t="str">
            <v>COATES BROTHERS JAMAICA LIMITED</v>
          </cell>
          <cell r="B26">
            <v>120</v>
          </cell>
          <cell r="C26" t="str">
            <v>04</v>
          </cell>
          <cell r="D26" t="str">
            <v>JA $</v>
          </cell>
          <cell r="E26" t="str">
            <v>TERM</v>
          </cell>
          <cell r="F26">
            <v>15</v>
          </cell>
          <cell r="G26" t="str">
            <v>BUSINESS</v>
          </cell>
          <cell r="H26" t="str">
            <v>PROF.</v>
          </cell>
          <cell r="I26">
            <v>1967700.48</v>
          </cell>
          <cell r="J26">
            <v>0</v>
          </cell>
          <cell r="K26">
            <v>0</v>
          </cell>
        </row>
        <row r="27">
          <cell r="A27" t="str">
            <v>CODNER YVONNE AND OR MICHAEL</v>
          </cell>
          <cell r="B27">
            <v>200</v>
          </cell>
          <cell r="C27" t="str">
            <v>01</v>
          </cell>
          <cell r="D27" t="str">
            <v>JA $</v>
          </cell>
          <cell r="E27" t="str">
            <v>O/D</v>
          </cell>
          <cell r="F27">
            <v>0</v>
          </cell>
          <cell r="G27" t="str">
            <v>INDIV.</v>
          </cell>
          <cell r="H27" t="str">
            <v>INDIV.</v>
          </cell>
          <cell r="I27">
            <v>1861.07</v>
          </cell>
          <cell r="J27">
            <v>0</v>
          </cell>
          <cell r="K27">
            <v>0</v>
          </cell>
        </row>
        <row r="28">
          <cell r="A28" t="str">
            <v>COLGATE PALMOLIVE</v>
          </cell>
          <cell r="B28">
            <v>120</v>
          </cell>
          <cell r="C28" t="str">
            <v>04</v>
          </cell>
          <cell r="D28" t="str">
            <v>JA $</v>
          </cell>
          <cell r="E28" t="str">
            <v>TERM</v>
          </cell>
          <cell r="F28">
            <v>26.5</v>
          </cell>
          <cell r="G28" t="str">
            <v>BUSINESS</v>
          </cell>
          <cell r="H28" t="str">
            <v>DIST'N</v>
          </cell>
          <cell r="I28">
            <v>451246.71</v>
          </cell>
          <cell r="J28">
            <v>0</v>
          </cell>
          <cell r="K28">
            <v>0</v>
          </cell>
        </row>
        <row r="29">
          <cell r="A29" t="str">
            <v>CONTINENTAL BAKING CO.</v>
          </cell>
          <cell r="B29">
            <v>150</v>
          </cell>
          <cell r="C29" t="str">
            <v>00</v>
          </cell>
          <cell r="D29" t="str">
            <v>USD</v>
          </cell>
          <cell r="E29" t="str">
            <v>LEASE</v>
          </cell>
          <cell r="F29">
            <v>15</v>
          </cell>
          <cell r="G29" t="str">
            <v>BUSINESS</v>
          </cell>
          <cell r="H29" t="str">
            <v>FOOD</v>
          </cell>
          <cell r="I29">
            <v>12469502.199999999</v>
          </cell>
          <cell r="J29">
            <v>256997.15993404778</v>
          </cell>
          <cell r="K29">
            <v>12469502.199999999</v>
          </cell>
        </row>
        <row r="30">
          <cell r="A30" t="str">
            <v>CONTINENTAL BAKING CO.</v>
          </cell>
          <cell r="B30">
            <v>150</v>
          </cell>
          <cell r="C30" t="str">
            <v>00</v>
          </cell>
          <cell r="D30" t="str">
            <v>USD</v>
          </cell>
          <cell r="E30" t="str">
            <v>LEASE</v>
          </cell>
          <cell r="F30">
            <v>15</v>
          </cell>
          <cell r="G30" t="str">
            <v>BUSINESS</v>
          </cell>
          <cell r="H30" t="str">
            <v>FOOD</v>
          </cell>
          <cell r="I30">
            <v>23478656.719999999</v>
          </cell>
          <cell r="J30">
            <v>483896.4699093157</v>
          </cell>
          <cell r="K30">
            <v>23478656.719999999</v>
          </cell>
        </row>
        <row r="31">
          <cell r="A31" t="str">
            <v>CONTINENTAL BAKING CO.</v>
          </cell>
          <cell r="B31">
            <v>150</v>
          </cell>
          <cell r="C31" t="str">
            <v>01</v>
          </cell>
          <cell r="D31" t="str">
            <v>USD</v>
          </cell>
          <cell r="E31" t="str">
            <v>LEASE</v>
          </cell>
          <cell r="F31">
            <v>15</v>
          </cell>
          <cell r="G31" t="str">
            <v>BUSINESS</v>
          </cell>
          <cell r="H31" t="str">
            <v>FOOD</v>
          </cell>
          <cell r="I31">
            <v>10919.43</v>
          </cell>
          <cell r="J31">
            <v>225.05008244023082</v>
          </cell>
          <cell r="K31">
            <v>10919.43</v>
          </cell>
        </row>
        <row r="32">
          <cell r="A32" t="str">
            <v>CTS ASSOCIATES JAMAICA LTD.</v>
          </cell>
          <cell r="B32">
            <v>200</v>
          </cell>
          <cell r="C32" t="str">
            <v>66</v>
          </cell>
          <cell r="D32" t="str">
            <v>JA $</v>
          </cell>
          <cell r="E32" t="str">
            <v>O/D</v>
          </cell>
          <cell r="F32">
            <v>31.5</v>
          </cell>
          <cell r="G32" t="str">
            <v>BUSINESS</v>
          </cell>
          <cell r="H32" t="str">
            <v>PROF.</v>
          </cell>
          <cell r="I32">
            <v>117926.18</v>
          </cell>
          <cell r="J32">
            <v>0</v>
          </cell>
          <cell r="K32">
            <v>0</v>
          </cell>
        </row>
        <row r="33">
          <cell r="A33" t="str">
            <v>DEHRING BUNTING AND GOLDING LTD.</v>
          </cell>
          <cell r="B33">
            <v>200</v>
          </cell>
          <cell r="C33" t="str">
            <v>16</v>
          </cell>
          <cell r="D33" t="str">
            <v>JA $</v>
          </cell>
          <cell r="E33" t="str">
            <v>O/D</v>
          </cell>
          <cell r="F33">
            <v>31.5</v>
          </cell>
          <cell r="G33" t="str">
            <v>F.I.</v>
          </cell>
          <cell r="H33" t="str">
            <v>F.I.</v>
          </cell>
          <cell r="I33">
            <v>100</v>
          </cell>
          <cell r="J33">
            <v>0</v>
          </cell>
          <cell r="K33">
            <v>0</v>
          </cell>
        </row>
        <row r="34">
          <cell r="A34" t="str">
            <v>DELGADO ANDRE</v>
          </cell>
          <cell r="B34">
            <v>200</v>
          </cell>
          <cell r="C34" t="str">
            <v>01</v>
          </cell>
          <cell r="D34" t="str">
            <v>JA $</v>
          </cell>
          <cell r="E34" t="str">
            <v>O/D</v>
          </cell>
          <cell r="F34">
            <v>0</v>
          </cell>
          <cell r="G34" t="str">
            <v>INDIV.</v>
          </cell>
          <cell r="H34" t="str">
            <v>INDIV.</v>
          </cell>
          <cell r="I34">
            <v>691.23</v>
          </cell>
          <cell r="J34">
            <v>0</v>
          </cell>
          <cell r="K34">
            <v>0</v>
          </cell>
        </row>
        <row r="35">
          <cell r="A35" t="str">
            <v>DUQUESNAY RONALD</v>
          </cell>
          <cell r="B35">
            <v>120</v>
          </cell>
          <cell r="C35" t="str">
            <v>03</v>
          </cell>
          <cell r="D35" t="str">
            <v>JA $</v>
          </cell>
          <cell r="E35" t="str">
            <v>MTG</v>
          </cell>
          <cell r="F35">
            <v>10</v>
          </cell>
          <cell r="G35" t="str">
            <v>INDIV.</v>
          </cell>
          <cell r="H35" t="str">
            <v>INDIV.</v>
          </cell>
          <cell r="I35">
            <v>1854.5</v>
          </cell>
          <cell r="J35">
            <v>0</v>
          </cell>
          <cell r="K35">
            <v>0</v>
          </cell>
        </row>
        <row r="36">
          <cell r="A36" t="str">
            <v>DUQUESNAY RONALD</v>
          </cell>
          <cell r="B36">
            <v>120</v>
          </cell>
          <cell r="C36" t="str">
            <v>33</v>
          </cell>
          <cell r="D36" t="str">
            <v>JA $</v>
          </cell>
          <cell r="E36" t="str">
            <v>MTG</v>
          </cell>
          <cell r="F36">
            <v>10</v>
          </cell>
          <cell r="G36" t="str">
            <v>INDIV.</v>
          </cell>
          <cell r="H36" t="str">
            <v>INDIV.</v>
          </cell>
          <cell r="I36">
            <v>36781.1</v>
          </cell>
          <cell r="J36">
            <v>0</v>
          </cell>
          <cell r="K36">
            <v>0</v>
          </cell>
        </row>
        <row r="37">
          <cell r="A37" t="str">
            <v>DUQUESNAY SAMANTHA</v>
          </cell>
          <cell r="B37">
            <v>200</v>
          </cell>
          <cell r="C37" t="str">
            <v>05</v>
          </cell>
          <cell r="D37" t="str">
            <v>JA $</v>
          </cell>
          <cell r="E37" t="str">
            <v>O/D</v>
          </cell>
          <cell r="F37">
            <v>31.5</v>
          </cell>
          <cell r="G37" t="str">
            <v>INDIV.</v>
          </cell>
          <cell r="H37" t="str">
            <v>INDIV.</v>
          </cell>
          <cell r="I37">
            <v>41.85</v>
          </cell>
          <cell r="J37">
            <v>0</v>
          </cell>
          <cell r="K37">
            <v>0</v>
          </cell>
        </row>
        <row r="38">
          <cell r="A38" t="str">
            <v>DUQUESNAY STEPHEN</v>
          </cell>
          <cell r="B38">
            <v>120</v>
          </cell>
          <cell r="C38" t="str">
            <v>03</v>
          </cell>
          <cell r="D38" t="str">
            <v>JA $</v>
          </cell>
          <cell r="E38" t="str">
            <v>MTG</v>
          </cell>
          <cell r="F38">
            <v>10</v>
          </cell>
          <cell r="G38" t="str">
            <v>INDIV.</v>
          </cell>
          <cell r="H38" t="str">
            <v>INDIV.</v>
          </cell>
          <cell r="I38">
            <v>0.03</v>
          </cell>
          <cell r="J38">
            <v>0</v>
          </cell>
          <cell r="K38">
            <v>0</v>
          </cell>
        </row>
        <row r="39">
          <cell r="A39" t="str">
            <v>DUQUESNAY STEPHEN</v>
          </cell>
          <cell r="B39">
            <v>120</v>
          </cell>
          <cell r="C39" t="str">
            <v>33</v>
          </cell>
          <cell r="D39" t="str">
            <v>JA $</v>
          </cell>
          <cell r="E39" t="str">
            <v>MTG</v>
          </cell>
          <cell r="F39">
            <v>10</v>
          </cell>
          <cell r="G39" t="str">
            <v>INDIV.</v>
          </cell>
          <cell r="H39" t="str">
            <v>INDIV.</v>
          </cell>
          <cell r="I39">
            <v>36687.07</v>
          </cell>
          <cell r="J39">
            <v>0</v>
          </cell>
          <cell r="K39">
            <v>0</v>
          </cell>
        </row>
        <row r="40">
          <cell r="A40" t="str">
            <v>EMBASSY OF PERU</v>
          </cell>
          <cell r="B40">
            <v>200</v>
          </cell>
          <cell r="C40" t="str">
            <v>22</v>
          </cell>
          <cell r="D40" t="str">
            <v>USD</v>
          </cell>
          <cell r="E40" t="str">
            <v>O/D</v>
          </cell>
          <cell r="F40">
            <v>31.5</v>
          </cell>
          <cell r="G40" t="str">
            <v>OVERSEAS</v>
          </cell>
          <cell r="H40" t="str">
            <v>RESIDENTS</v>
          </cell>
          <cell r="I40">
            <v>15.53</v>
          </cell>
          <cell r="J40">
            <v>0.32007419620774935</v>
          </cell>
          <cell r="K40">
            <v>15.53</v>
          </cell>
        </row>
        <row r="41">
          <cell r="A41" t="str">
            <v>EMULTECH SUPPLY CO. LTD.</v>
          </cell>
          <cell r="B41">
            <v>120</v>
          </cell>
          <cell r="C41" t="str">
            <v>42</v>
          </cell>
          <cell r="D41" t="str">
            <v>USD</v>
          </cell>
          <cell r="E41" t="str">
            <v>TERM</v>
          </cell>
          <cell r="F41">
            <v>10</v>
          </cell>
          <cell r="G41" t="str">
            <v>BUSINESS</v>
          </cell>
          <cell r="H41" t="str">
            <v>PROF.</v>
          </cell>
          <cell r="I41">
            <v>1160780.3500000001</v>
          </cell>
          <cell r="J41">
            <v>23923.75</v>
          </cell>
          <cell r="K41">
            <v>1160780.3500000001</v>
          </cell>
        </row>
        <row r="42">
          <cell r="A42" t="str">
            <v>EPPING OIL COMPANY LIMITED</v>
          </cell>
          <cell r="B42">
            <v>120</v>
          </cell>
          <cell r="C42" t="str">
            <v>50</v>
          </cell>
          <cell r="D42" t="str">
            <v>JA $</v>
          </cell>
          <cell r="E42" t="str">
            <v>TERM</v>
          </cell>
          <cell r="F42">
            <v>31</v>
          </cell>
          <cell r="G42" t="str">
            <v>BUSINESS</v>
          </cell>
          <cell r="H42" t="str">
            <v>GAS</v>
          </cell>
          <cell r="I42">
            <v>3466666.68</v>
          </cell>
          <cell r="J42">
            <v>0</v>
          </cell>
          <cell r="K42">
            <v>0</v>
          </cell>
        </row>
        <row r="43">
          <cell r="A43" t="str">
            <v>EPPING OIL COMPANY LIMITED</v>
          </cell>
          <cell r="B43">
            <v>120</v>
          </cell>
          <cell r="C43" t="str">
            <v>50</v>
          </cell>
          <cell r="D43" t="str">
            <v>JA $</v>
          </cell>
          <cell r="E43" t="str">
            <v>TERM</v>
          </cell>
          <cell r="F43">
            <v>31</v>
          </cell>
          <cell r="G43" t="str">
            <v>BUSINESS</v>
          </cell>
          <cell r="H43" t="str">
            <v>GAS</v>
          </cell>
          <cell r="I43">
            <v>291666.57</v>
          </cell>
          <cell r="J43">
            <v>0</v>
          </cell>
          <cell r="K43">
            <v>0</v>
          </cell>
        </row>
        <row r="44">
          <cell r="A44" t="str">
            <v>ERTU-RTI PROJECT</v>
          </cell>
          <cell r="B44">
            <v>200</v>
          </cell>
          <cell r="C44" t="str">
            <v>03</v>
          </cell>
          <cell r="D44" t="str">
            <v>JA $</v>
          </cell>
          <cell r="E44" t="str">
            <v>O/D</v>
          </cell>
          <cell r="F44">
            <v>31.5</v>
          </cell>
          <cell r="G44" t="str">
            <v>BUSINESS</v>
          </cell>
          <cell r="H44" t="str">
            <v>PROF.</v>
          </cell>
          <cell r="I44">
            <v>32944.230000000003</v>
          </cell>
          <cell r="J44">
            <v>0</v>
          </cell>
          <cell r="K44">
            <v>0</v>
          </cell>
        </row>
        <row r="45">
          <cell r="A45" t="str">
            <v>FALCON CORPORATION LIMITED</v>
          </cell>
          <cell r="B45">
            <v>120</v>
          </cell>
          <cell r="C45" t="str">
            <v>42</v>
          </cell>
          <cell r="D45" t="str">
            <v>USD</v>
          </cell>
          <cell r="E45" t="str">
            <v>TERM</v>
          </cell>
          <cell r="F45">
            <v>15</v>
          </cell>
          <cell r="G45" t="str">
            <v>BUSINESS</v>
          </cell>
          <cell r="H45" t="str">
            <v>DIST'N</v>
          </cell>
          <cell r="I45">
            <v>1455600</v>
          </cell>
          <cell r="J45">
            <v>29999.999999999996</v>
          </cell>
          <cell r="K45">
            <v>1455600</v>
          </cell>
        </row>
        <row r="46">
          <cell r="A46" t="str">
            <v>FALCON CORPORATION LIMITED</v>
          </cell>
          <cell r="B46">
            <v>200</v>
          </cell>
          <cell r="C46" t="str">
            <v>66</v>
          </cell>
          <cell r="D46" t="str">
            <v>JA $</v>
          </cell>
          <cell r="E46" t="str">
            <v>O/D</v>
          </cell>
          <cell r="F46">
            <v>31.5</v>
          </cell>
          <cell r="G46" t="str">
            <v>BUSINESS</v>
          </cell>
          <cell r="H46" t="str">
            <v>DIST'N</v>
          </cell>
          <cell r="I46">
            <v>18619.03</v>
          </cell>
          <cell r="J46">
            <v>0</v>
          </cell>
          <cell r="K46">
            <v>0</v>
          </cell>
        </row>
        <row r="47">
          <cell r="A47" t="str">
            <v>FIRST GRAPHICS COMMUNICATIONS</v>
          </cell>
          <cell r="B47">
            <v>200</v>
          </cell>
          <cell r="C47" t="str">
            <v>66</v>
          </cell>
          <cell r="D47" t="str">
            <v>JA $</v>
          </cell>
          <cell r="E47" t="str">
            <v>O/D</v>
          </cell>
          <cell r="F47">
            <v>31.5</v>
          </cell>
          <cell r="G47" t="str">
            <v>BUSINESS</v>
          </cell>
          <cell r="H47" t="str">
            <v>PRINT</v>
          </cell>
          <cell r="I47">
            <v>128.09</v>
          </cell>
          <cell r="J47">
            <v>0</v>
          </cell>
          <cell r="K47">
            <v>0</v>
          </cell>
        </row>
        <row r="48">
          <cell r="A48" t="str">
            <v>FONG WRIGHT LOLA OR PETER</v>
          </cell>
          <cell r="B48">
            <v>200</v>
          </cell>
          <cell r="C48" t="str">
            <v>01</v>
          </cell>
          <cell r="D48" t="str">
            <v>JA $</v>
          </cell>
          <cell r="E48" t="str">
            <v>O/D</v>
          </cell>
          <cell r="F48">
            <v>0</v>
          </cell>
          <cell r="G48" t="str">
            <v>INDIV.</v>
          </cell>
          <cell r="H48" t="str">
            <v>INDIV.</v>
          </cell>
          <cell r="I48">
            <v>28242.05</v>
          </cell>
          <cell r="J48">
            <v>0</v>
          </cell>
          <cell r="K48">
            <v>0</v>
          </cell>
        </row>
        <row r="49">
          <cell r="A49" t="str">
            <v>GENERAL TOOL AND SUPPLY</v>
          </cell>
          <cell r="B49">
            <v>120</v>
          </cell>
          <cell r="C49" t="str">
            <v>42</v>
          </cell>
          <cell r="D49" t="str">
            <v>USD</v>
          </cell>
          <cell r="E49" t="str">
            <v>TERM</v>
          </cell>
          <cell r="F49">
            <v>15</v>
          </cell>
          <cell r="G49" t="str">
            <v>BUSINESS</v>
          </cell>
          <cell r="H49" t="str">
            <v>DIST'N</v>
          </cell>
          <cell r="I49">
            <v>6781582.6600000001</v>
          </cell>
          <cell r="J49">
            <v>139768.80997526791</v>
          </cell>
          <cell r="K49">
            <v>6781582.6599999992</v>
          </cell>
        </row>
        <row r="50">
          <cell r="A50" t="str">
            <v>GENERAL TOOL AND SUPPLY</v>
          </cell>
          <cell r="B50">
            <v>200</v>
          </cell>
          <cell r="C50" t="str">
            <v>66</v>
          </cell>
          <cell r="D50" t="str">
            <v>JA $</v>
          </cell>
          <cell r="E50" t="str">
            <v>O/D</v>
          </cell>
          <cell r="F50">
            <v>15</v>
          </cell>
          <cell r="G50" t="str">
            <v>BUSINESS</v>
          </cell>
          <cell r="H50" t="str">
            <v>DIST'N</v>
          </cell>
          <cell r="I50">
            <v>84627.43</v>
          </cell>
          <cell r="J50">
            <v>0</v>
          </cell>
          <cell r="K50">
            <v>0</v>
          </cell>
        </row>
        <row r="51">
          <cell r="A51" t="str">
            <v>GOVERNMENT OF JAMAICA</v>
          </cell>
          <cell r="B51">
            <v>120</v>
          </cell>
          <cell r="C51" t="str">
            <v>18</v>
          </cell>
          <cell r="D51" t="str">
            <v>USD</v>
          </cell>
          <cell r="E51" t="str">
            <v>TERM</v>
          </cell>
          <cell r="F51">
            <v>10</v>
          </cell>
          <cell r="G51" t="str">
            <v>C.G</v>
          </cell>
          <cell r="H51" t="str">
            <v>C.G</v>
          </cell>
          <cell r="I51">
            <v>142992914.03</v>
          </cell>
          <cell r="J51">
            <v>2947092.2100164881</v>
          </cell>
          <cell r="K51">
            <v>142992914.03</v>
          </cell>
        </row>
        <row r="52">
          <cell r="A52" t="str">
            <v>GOVERNMENT OF JAMAICA</v>
          </cell>
          <cell r="B52">
            <v>120</v>
          </cell>
          <cell r="C52" t="str">
            <v>53</v>
          </cell>
          <cell r="D52" t="str">
            <v>USD</v>
          </cell>
          <cell r="E52" t="str">
            <v>TERM</v>
          </cell>
          <cell r="F52">
            <v>10</v>
          </cell>
          <cell r="G52" t="str">
            <v>C.G</v>
          </cell>
          <cell r="H52" t="str">
            <v>C.G</v>
          </cell>
          <cell r="I52">
            <v>7196684.8499999996</v>
          </cell>
          <cell r="J52">
            <v>148324.09006595216</v>
          </cell>
          <cell r="K52">
            <v>7196684.8499999987</v>
          </cell>
        </row>
        <row r="53">
          <cell r="A53" t="str">
            <v>GOVERNMENT OF JAMAICA</v>
          </cell>
          <cell r="B53">
            <v>120</v>
          </cell>
          <cell r="C53" t="str">
            <v>53</v>
          </cell>
          <cell r="D53" t="str">
            <v>USD</v>
          </cell>
          <cell r="E53" t="str">
            <v>TERM</v>
          </cell>
          <cell r="F53">
            <v>10</v>
          </cell>
          <cell r="G53" t="str">
            <v>C.G</v>
          </cell>
          <cell r="H53" t="str">
            <v>C.G</v>
          </cell>
          <cell r="I53">
            <v>611393.24</v>
          </cell>
          <cell r="J53">
            <v>12600.849958779883</v>
          </cell>
          <cell r="K53">
            <v>611393.24</v>
          </cell>
        </row>
        <row r="54">
          <cell r="A54" t="str">
            <v>GOVERNMENT OF JAMAICA</v>
          </cell>
          <cell r="B54">
            <v>120</v>
          </cell>
          <cell r="C54" t="str">
            <v>53</v>
          </cell>
          <cell r="D54" t="str">
            <v>USD</v>
          </cell>
          <cell r="E54" t="str">
            <v>TERM</v>
          </cell>
          <cell r="F54">
            <v>10</v>
          </cell>
          <cell r="G54" t="str">
            <v>C.G</v>
          </cell>
          <cell r="H54" t="str">
            <v>C.G</v>
          </cell>
          <cell r="I54">
            <v>82404967.709999993</v>
          </cell>
          <cell r="J54">
            <v>1698371.1399422917</v>
          </cell>
          <cell r="K54">
            <v>82404967.709999993</v>
          </cell>
        </row>
        <row r="55">
          <cell r="A55" t="str">
            <v>GRACE KENNEDY REMITTANCE SERVICE</v>
          </cell>
          <cell r="B55">
            <v>120</v>
          </cell>
          <cell r="C55" t="str">
            <v>04</v>
          </cell>
          <cell r="D55" t="str">
            <v>JA $</v>
          </cell>
          <cell r="E55" t="str">
            <v>TERM</v>
          </cell>
          <cell r="F55">
            <v>32</v>
          </cell>
          <cell r="G55" t="str">
            <v>F.I.</v>
          </cell>
          <cell r="H55" t="str">
            <v>F.I.</v>
          </cell>
          <cell r="I55">
            <v>1575681.28</v>
          </cell>
          <cell r="J55">
            <v>0</v>
          </cell>
          <cell r="K55">
            <v>0</v>
          </cell>
        </row>
        <row r="56">
          <cell r="A56" t="str">
            <v>GREEN ODDETTE S.</v>
          </cell>
          <cell r="B56">
            <v>200</v>
          </cell>
          <cell r="C56" t="str">
            <v>05</v>
          </cell>
          <cell r="D56" t="str">
            <v>JA $</v>
          </cell>
          <cell r="E56" t="str">
            <v>O/D</v>
          </cell>
          <cell r="F56">
            <v>31.5</v>
          </cell>
          <cell r="G56" t="str">
            <v>INDIV.</v>
          </cell>
          <cell r="H56" t="str">
            <v>INDIV.</v>
          </cell>
          <cell r="I56">
            <v>4488.1099999999997</v>
          </cell>
          <cell r="J56">
            <v>0</v>
          </cell>
          <cell r="K56">
            <v>0</v>
          </cell>
        </row>
        <row r="57">
          <cell r="A57" t="str">
            <v>GRENNAN ELEANOR HITESHEW</v>
          </cell>
          <cell r="B57">
            <v>200</v>
          </cell>
          <cell r="C57" t="str">
            <v>06</v>
          </cell>
          <cell r="D57" t="str">
            <v>USD</v>
          </cell>
          <cell r="E57" t="str">
            <v>O/D</v>
          </cell>
          <cell r="F57">
            <v>31.5</v>
          </cell>
          <cell r="G57" t="str">
            <v>INDIV.</v>
          </cell>
          <cell r="H57" t="str">
            <v>INDIV.</v>
          </cell>
          <cell r="I57">
            <v>393.98</v>
          </cell>
          <cell r="J57">
            <v>8.1199505358615003</v>
          </cell>
          <cell r="K57">
            <v>393.98</v>
          </cell>
        </row>
        <row r="58">
          <cell r="A58" t="str">
            <v>HARDWARE &amp; LUMBER LTD.</v>
          </cell>
          <cell r="B58">
            <v>127</v>
          </cell>
          <cell r="C58" t="str">
            <v>02</v>
          </cell>
          <cell r="D58" t="str">
            <v>JA $</v>
          </cell>
          <cell r="E58" t="str">
            <v>O/D</v>
          </cell>
          <cell r="F58">
            <v>19</v>
          </cell>
          <cell r="G58" t="str">
            <v>BUSINESS</v>
          </cell>
          <cell r="H58" t="str">
            <v>DIST'N</v>
          </cell>
          <cell r="I58">
            <v>4493147.6900000004</v>
          </cell>
          <cell r="J58">
            <v>0</v>
          </cell>
          <cell r="K58">
            <v>0</v>
          </cell>
        </row>
        <row r="59">
          <cell r="A59" t="str">
            <v>HARMAN SALES COMPANY LTD.</v>
          </cell>
          <cell r="B59">
            <v>127</v>
          </cell>
          <cell r="C59" t="str">
            <v>06</v>
          </cell>
          <cell r="D59" t="str">
            <v>JA $</v>
          </cell>
          <cell r="E59" t="str">
            <v>O/D</v>
          </cell>
          <cell r="F59">
            <v>19</v>
          </cell>
          <cell r="G59" t="str">
            <v>BUSINESS</v>
          </cell>
          <cell r="H59" t="str">
            <v>DIST'N</v>
          </cell>
          <cell r="I59">
            <v>179950.36</v>
          </cell>
          <cell r="J59">
            <v>0</v>
          </cell>
          <cell r="K59">
            <v>0</v>
          </cell>
        </row>
        <row r="60">
          <cell r="A60" t="str">
            <v>HENRY PETER S. OR TUGWELL AUDREY</v>
          </cell>
          <cell r="B60">
            <v>200</v>
          </cell>
          <cell r="C60" t="str">
            <v>05</v>
          </cell>
          <cell r="D60" t="str">
            <v>JA $</v>
          </cell>
          <cell r="E60" t="str">
            <v>O/D</v>
          </cell>
          <cell r="F60">
            <v>31.5</v>
          </cell>
          <cell r="G60" t="str">
            <v>INDIV.</v>
          </cell>
          <cell r="H60" t="str">
            <v>INDIV.</v>
          </cell>
          <cell r="I60">
            <v>650.59</v>
          </cell>
          <cell r="J60">
            <v>0</v>
          </cell>
          <cell r="K60">
            <v>0</v>
          </cell>
        </row>
        <row r="61">
          <cell r="A61" t="str">
            <v>HEWETT EDGAR OR JOYCE</v>
          </cell>
          <cell r="B61">
            <v>200</v>
          </cell>
          <cell r="C61" t="str">
            <v>05</v>
          </cell>
          <cell r="D61" t="str">
            <v>JA $</v>
          </cell>
          <cell r="E61" t="str">
            <v>O/D</v>
          </cell>
          <cell r="F61">
            <v>31.5</v>
          </cell>
          <cell r="G61" t="str">
            <v>INDIV.</v>
          </cell>
          <cell r="H61" t="str">
            <v>INDIV.</v>
          </cell>
          <cell r="I61">
            <v>5252.21</v>
          </cell>
          <cell r="J61">
            <v>0</v>
          </cell>
          <cell r="K61">
            <v>0</v>
          </cell>
        </row>
        <row r="62">
          <cell r="A62" t="str">
            <v>HOLIDAY EXPLORERS LTD.</v>
          </cell>
          <cell r="B62">
            <v>200</v>
          </cell>
          <cell r="C62" t="str">
            <v>66</v>
          </cell>
          <cell r="D62" t="str">
            <v>JA $</v>
          </cell>
          <cell r="E62" t="str">
            <v>O/D</v>
          </cell>
          <cell r="F62">
            <v>31.5</v>
          </cell>
          <cell r="G62" t="str">
            <v>BUSINESS</v>
          </cell>
          <cell r="H62" t="str">
            <v>TOURISM</v>
          </cell>
          <cell r="I62">
            <v>51.96</v>
          </cell>
          <cell r="J62">
            <v>0</v>
          </cell>
          <cell r="K62">
            <v>0</v>
          </cell>
        </row>
        <row r="63">
          <cell r="A63" t="str">
            <v>HWE MINING AND CONTRACTING LTD.</v>
          </cell>
          <cell r="B63">
            <v>120</v>
          </cell>
          <cell r="C63" t="str">
            <v>04</v>
          </cell>
          <cell r="D63" t="str">
            <v>USD</v>
          </cell>
          <cell r="E63" t="str">
            <v>TERM</v>
          </cell>
          <cell r="F63">
            <v>12</v>
          </cell>
          <cell r="G63" t="str">
            <v>BUSINESS</v>
          </cell>
          <cell r="H63" t="str">
            <v>MINING</v>
          </cell>
          <cell r="I63">
            <v>1265088.6499999999</v>
          </cell>
          <cell r="J63">
            <v>26073.550082440226</v>
          </cell>
          <cell r="K63">
            <v>1265088.6499999999</v>
          </cell>
        </row>
        <row r="64">
          <cell r="A64" t="str">
            <v>IMPLEMENTATION LIMITED</v>
          </cell>
          <cell r="B64">
            <v>127</v>
          </cell>
          <cell r="C64" t="str">
            <v>06</v>
          </cell>
          <cell r="D64" t="str">
            <v>JA $</v>
          </cell>
          <cell r="E64" t="str">
            <v>O/D</v>
          </cell>
          <cell r="F64">
            <v>24</v>
          </cell>
          <cell r="G64" t="str">
            <v>BUSINESS</v>
          </cell>
          <cell r="H64" t="str">
            <v>PROF.</v>
          </cell>
          <cell r="I64">
            <v>876856.86</v>
          </cell>
          <cell r="J64">
            <v>0</v>
          </cell>
          <cell r="K64">
            <v>0</v>
          </cell>
        </row>
        <row r="65">
          <cell r="A65" t="str">
            <v>INTERNATIONAL HOTELS</v>
          </cell>
          <cell r="B65">
            <v>150</v>
          </cell>
          <cell r="C65" t="str">
            <v>00</v>
          </cell>
          <cell r="D65" t="str">
            <v>USD</v>
          </cell>
          <cell r="E65" t="str">
            <v>LEASE</v>
          </cell>
          <cell r="F65">
            <v>12.5</v>
          </cell>
          <cell r="G65" t="str">
            <v>BUSINESS</v>
          </cell>
          <cell r="H65" t="str">
            <v>TOURISM</v>
          </cell>
          <cell r="I65">
            <v>46922880.259999998</v>
          </cell>
          <cell r="J65">
            <v>967083.26999175583</v>
          </cell>
          <cell r="K65">
            <v>46922880.259999998</v>
          </cell>
        </row>
        <row r="66">
          <cell r="A66" t="str">
            <v>INTERNATIONAL HOTELS</v>
          </cell>
          <cell r="B66">
            <v>150</v>
          </cell>
          <cell r="C66" t="str">
            <v>01</v>
          </cell>
          <cell r="D66" t="str">
            <v>USD</v>
          </cell>
          <cell r="E66" t="str">
            <v>LEASE</v>
          </cell>
          <cell r="F66">
            <v>12.5</v>
          </cell>
          <cell r="G66" t="str">
            <v>BUSINESS</v>
          </cell>
          <cell r="H66" t="str">
            <v>TOURISM</v>
          </cell>
          <cell r="I66">
            <v>2237481.36</v>
          </cell>
          <cell r="J66">
            <v>46114.619950535853</v>
          </cell>
          <cell r="K66">
            <v>2237481.36</v>
          </cell>
        </row>
        <row r="67">
          <cell r="A67" t="str">
            <v>ISIDORE PATRICK AND OR GINETTE</v>
          </cell>
          <cell r="B67">
            <v>200</v>
          </cell>
          <cell r="C67" t="str">
            <v>05</v>
          </cell>
          <cell r="D67" t="str">
            <v>JA $</v>
          </cell>
          <cell r="E67" t="str">
            <v>O/D</v>
          </cell>
          <cell r="F67">
            <v>31.5</v>
          </cell>
          <cell r="G67" t="str">
            <v>INDIV.</v>
          </cell>
          <cell r="H67" t="str">
            <v>INDIV.</v>
          </cell>
          <cell r="I67">
            <v>68.39</v>
          </cell>
          <cell r="J67">
            <v>0</v>
          </cell>
          <cell r="K67">
            <v>0</v>
          </cell>
        </row>
        <row r="68">
          <cell r="A68" t="str">
            <v>IT'S A DOGS WORLD LIMITED</v>
          </cell>
          <cell r="B68">
            <v>127</v>
          </cell>
          <cell r="C68" t="str">
            <v>06</v>
          </cell>
          <cell r="D68" t="str">
            <v>JA $</v>
          </cell>
          <cell r="E68" t="str">
            <v>O/D</v>
          </cell>
          <cell r="F68">
            <v>19</v>
          </cell>
          <cell r="G68" t="str">
            <v>BUSINESS</v>
          </cell>
          <cell r="H68" t="str">
            <v>PROF.</v>
          </cell>
          <cell r="I68">
            <v>51086.3</v>
          </cell>
          <cell r="J68">
            <v>0</v>
          </cell>
          <cell r="K68">
            <v>0</v>
          </cell>
        </row>
        <row r="69">
          <cell r="A69" t="str">
            <v>J.R. WELLINGTON</v>
          </cell>
          <cell r="B69">
            <v>200</v>
          </cell>
          <cell r="C69" t="str">
            <v>67</v>
          </cell>
          <cell r="D69" t="str">
            <v>USD</v>
          </cell>
          <cell r="E69" t="str">
            <v>O/D</v>
          </cell>
          <cell r="F69">
            <v>31.5</v>
          </cell>
          <cell r="G69" t="str">
            <v>INDIV.</v>
          </cell>
          <cell r="H69" t="str">
            <v>INDIV.</v>
          </cell>
          <cell r="I69">
            <v>236.29</v>
          </cell>
          <cell r="J69">
            <v>4.8699505358615003</v>
          </cell>
          <cell r="K69">
            <v>236.29000000000002</v>
          </cell>
        </row>
        <row r="70">
          <cell r="A70" t="str">
            <v>JAMAICA BROILERS GROUP</v>
          </cell>
          <cell r="B70">
            <v>120</v>
          </cell>
          <cell r="C70" t="str">
            <v>02</v>
          </cell>
          <cell r="D70" t="str">
            <v>JA $</v>
          </cell>
          <cell r="E70" t="str">
            <v>TERM</v>
          </cell>
          <cell r="F70">
            <v>12</v>
          </cell>
          <cell r="G70" t="str">
            <v>BUSINESS</v>
          </cell>
          <cell r="H70" t="str">
            <v>LIVESTOCK</v>
          </cell>
          <cell r="I70">
            <v>12078950</v>
          </cell>
          <cell r="J70">
            <v>0</v>
          </cell>
          <cell r="K70">
            <v>0</v>
          </cell>
        </row>
        <row r="71">
          <cell r="A71" t="str">
            <v>JAMAICA OBSERVER</v>
          </cell>
          <cell r="B71">
            <v>120</v>
          </cell>
          <cell r="C71" t="str">
            <v>42</v>
          </cell>
          <cell r="D71" t="str">
            <v>USD</v>
          </cell>
          <cell r="E71" t="str">
            <v>TERM</v>
          </cell>
          <cell r="F71">
            <v>9.5</v>
          </cell>
          <cell r="G71" t="str">
            <v>BUSINESS</v>
          </cell>
          <cell r="H71" t="str">
            <v>PRINT</v>
          </cell>
          <cell r="I71">
            <v>7862148.29</v>
          </cell>
          <cell r="J71">
            <v>162039.32996702389</v>
          </cell>
          <cell r="K71">
            <v>7862148.29</v>
          </cell>
        </row>
        <row r="72">
          <cell r="A72" t="str">
            <v>JAMAICA PUBLIC SERVICE CO. LTD</v>
          </cell>
          <cell r="B72">
            <v>120</v>
          </cell>
          <cell r="C72" t="str">
            <v>02</v>
          </cell>
          <cell r="D72" t="str">
            <v>USD</v>
          </cell>
          <cell r="E72" t="str">
            <v>TERM</v>
          </cell>
          <cell r="F72">
            <v>9.75</v>
          </cell>
          <cell r="G72" t="str">
            <v>BUSINESS</v>
          </cell>
          <cell r="H72" t="str">
            <v>GAS</v>
          </cell>
          <cell r="I72">
            <v>164968000</v>
          </cell>
          <cell r="J72">
            <v>3400000</v>
          </cell>
          <cell r="K72">
            <v>164968000</v>
          </cell>
        </row>
        <row r="73">
          <cell r="A73" t="str">
            <v>JAMAICA PUBLIC SERVICE CO. LTD</v>
          </cell>
          <cell r="B73">
            <v>128</v>
          </cell>
          <cell r="C73" t="str">
            <v>14</v>
          </cell>
          <cell r="D73" t="str">
            <v>USD</v>
          </cell>
          <cell r="E73" t="str">
            <v>L/C</v>
          </cell>
          <cell r="F73">
            <v>9.75</v>
          </cell>
          <cell r="G73" t="str">
            <v>BUSINESS</v>
          </cell>
          <cell r="H73" t="str">
            <v>GAS</v>
          </cell>
          <cell r="I73">
            <v>18784518</v>
          </cell>
          <cell r="J73">
            <v>387150</v>
          </cell>
          <cell r="K73">
            <v>18784518</v>
          </cell>
        </row>
        <row r="74">
          <cell r="A74" t="str">
            <v>JAMAICA UCC BLUE MTN. COFFEE CO.</v>
          </cell>
          <cell r="B74">
            <v>127</v>
          </cell>
          <cell r="C74" t="str">
            <v>06</v>
          </cell>
          <cell r="D74" t="str">
            <v>JA $</v>
          </cell>
          <cell r="E74" t="str">
            <v>O/D</v>
          </cell>
          <cell r="F74">
            <v>19</v>
          </cell>
          <cell r="G74" t="str">
            <v>BUSINESS</v>
          </cell>
          <cell r="H74" t="str">
            <v>FOOD</v>
          </cell>
          <cell r="I74">
            <v>101413.9</v>
          </cell>
          <cell r="J74">
            <v>0</v>
          </cell>
          <cell r="K74">
            <v>0</v>
          </cell>
        </row>
        <row r="75">
          <cell r="A75" t="str">
            <v>JOHNS HALL AGGREGATES LTD</v>
          </cell>
          <cell r="B75">
            <v>120</v>
          </cell>
          <cell r="C75" t="str">
            <v>95</v>
          </cell>
          <cell r="D75" t="str">
            <v>JA $</v>
          </cell>
          <cell r="E75" t="str">
            <v>TERM</v>
          </cell>
          <cell r="F75">
            <v>29</v>
          </cell>
          <cell r="G75" t="str">
            <v>BUSINESS</v>
          </cell>
          <cell r="H75" t="str">
            <v>MINING</v>
          </cell>
          <cell r="I75">
            <v>626195.38</v>
          </cell>
          <cell r="J75">
            <v>0</v>
          </cell>
          <cell r="K75">
            <v>0</v>
          </cell>
        </row>
        <row r="76">
          <cell r="A76" t="str">
            <v>JOHNSON LASCELLES OR JANET OR S.</v>
          </cell>
          <cell r="B76">
            <v>200</v>
          </cell>
          <cell r="C76" t="str">
            <v>05</v>
          </cell>
          <cell r="D76" t="str">
            <v>JA $</v>
          </cell>
          <cell r="E76" t="str">
            <v>O/D</v>
          </cell>
          <cell r="F76">
            <v>31.5</v>
          </cell>
          <cell r="G76" t="str">
            <v>INDIV.</v>
          </cell>
          <cell r="H76" t="str">
            <v>INDIV.</v>
          </cell>
          <cell r="I76">
            <v>51.01</v>
          </cell>
          <cell r="J76">
            <v>0</v>
          </cell>
          <cell r="K76">
            <v>0</v>
          </cell>
        </row>
        <row r="77">
          <cell r="A77" t="str">
            <v>JOHNSONDIVERSEY JAMAICA LTD.</v>
          </cell>
          <cell r="B77">
            <v>200</v>
          </cell>
          <cell r="C77" t="str">
            <v>13</v>
          </cell>
          <cell r="D77" t="str">
            <v>USD</v>
          </cell>
          <cell r="E77" t="str">
            <v>O/D</v>
          </cell>
          <cell r="F77">
            <v>31.5</v>
          </cell>
          <cell r="G77" t="str">
            <v>BUSINESS</v>
          </cell>
          <cell r="H77" t="str">
            <v>MFG-CHEM</v>
          </cell>
          <cell r="I77">
            <v>1474.04</v>
          </cell>
          <cell r="J77">
            <v>30.380049464138498</v>
          </cell>
          <cell r="K77">
            <v>1474.04</v>
          </cell>
        </row>
        <row r="78">
          <cell r="A78" t="str">
            <v>JONES MICHELLE</v>
          </cell>
          <cell r="B78">
            <v>200</v>
          </cell>
          <cell r="C78" t="str">
            <v>05</v>
          </cell>
          <cell r="D78" t="str">
            <v>JA $</v>
          </cell>
          <cell r="E78" t="str">
            <v>O/D</v>
          </cell>
          <cell r="F78">
            <v>31.5</v>
          </cell>
          <cell r="G78" t="str">
            <v>INDIV.</v>
          </cell>
          <cell r="H78" t="str">
            <v>INDIV.</v>
          </cell>
          <cell r="I78">
            <v>3324.74</v>
          </cell>
          <cell r="J78">
            <v>0</v>
          </cell>
          <cell r="K78">
            <v>0</v>
          </cell>
        </row>
        <row r="79">
          <cell r="A79" t="str">
            <v>K. CHANDIRAM LIMITED</v>
          </cell>
          <cell r="B79">
            <v>120</v>
          </cell>
          <cell r="C79" t="str">
            <v>04</v>
          </cell>
          <cell r="D79" t="str">
            <v>USD</v>
          </cell>
          <cell r="E79" t="str">
            <v>TERM</v>
          </cell>
          <cell r="F79">
            <v>12</v>
          </cell>
          <cell r="G79" t="str">
            <v>BUSINESS</v>
          </cell>
          <cell r="H79" t="str">
            <v>DIST'N</v>
          </cell>
          <cell r="I79">
            <v>3572101.59</v>
          </cell>
          <cell r="J79">
            <v>73621.21990931574</v>
          </cell>
          <cell r="K79">
            <v>3572101.59</v>
          </cell>
        </row>
        <row r="80">
          <cell r="A80" t="str">
            <v>KEENADON LTD T-A L.G SERV CENTRE</v>
          </cell>
          <cell r="B80">
            <v>120</v>
          </cell>
          <cell r="C80" t="str">
            <v>50</v>
          </cell>
          <cell r="D80" t="str">
            <v>JA $</v>
          </cell>
          <cell r="E80" t="str">
            <v>TERM</v>
          </cell>
          <cell r="F80">
            <v>29</v>
          </cell>
          <cell r="G80" t="str">
            <v>BUSINESS</v>
          </cell>
          <cell r="H80" t="str">
            <v>GAS</v>
          </cell>
          <cell r="I80">
            <v>3765306.03</v>
          </cell>
          <cell r="J80">
            <v>0</v>
          </cell>
          <cell r="K80">
            <v>0</v>
          </cell>
        </row>
        <row r="81">
          <cell r="A81" t="str">
            <v>KEENADON LTD T-A L.G SERV CENTRE</v>
          </cell>
          <cell r="B81">
            <v>127</v>
          </cell>
          <cell r="C81" t="str">
            <v>06</v>
          </cell>
          <cell r="D81" t="str">
            <v>JA $</v>
          </cell>
          <cell r="E81" t="str">
            <v>O/D</v>
          </cell>
          <cell r="F81">
            <v>29</v>
          </cell>
          <cell r="G81" t="str">
            <v>BUSINESS</v>
          </cell>
          <cell r="H81" t="str">
            <v>GAS</v>
          </cell>
          <cell r="I81">
            <v>1279693.02</v>
          </cell>
          <cell r="J81">
            <v>0</v>
          </cell>
          <cell r="K81">
            <v>0</v>
          </cell>
        </row>
        <row r="82">
          <cell r="A82" t="str">
            <v>KIM JIN HEE</v>
          </cell>
          <cell r="B82">
            <v>200</v>
          </cell>
          <cell r="C82" t="str">
            <v>05</v>
          </cell>
          <cell r="D82" t="str">
            <v>JA $</v>
          </cell>
          <cell r="E82" t="str">
            <v>O/D</v>
          </cell>
          <cell r="F82">
            <v>31.5</v>
          </cell>
          <cell r="G82" t="str">
            <v>INDIV.</v>
          </cell>
          <cell r="H82" t="str">
            <v>INDIV.</v>
          </cell>
          <cell r="I82">
            <v>5.27</v>
          </cell>
          <cell r="J82">
            <v>0</v>
          </cell>
          <cell r="K82">
            <v>0</v>
          </cell>
        </row>
        <row r="83">
          <cell r="A83" t="str">
            <v>KNOWLES PENNY</v>
          </cell>
          <cell r="B83">
            <v>200</v>
          </cell>
          <cell r="C83" t="str">
            <v>05</v>
          </cell>
          <cell r="D83" t="str">
            <v>JA $</v>
          </cell>
          <cell r="E83" t="str">
            <v>O/D</v>
          </cell>
          <cell r="F83">
            <v>31.5</v>
          </cell>
          <cell r="G83" t="str">
            <v>INDIV.</v>
          </cell>
          <cell r="H83" t="str">
            <v>INDIV.</v>
          </cell>
          <cell r="I83">
            <v>189.65</v>
          </cell>
          <cell r="J83">
            <v>0</v>
          </cell>
          <cell r="K83">
            <v>0</v>
          </cell>
        </row>
        <row r="84">
          <cell r="A84" t="str">
            <v>L'ART INTERIEUR DESIGN LTD.</v>
          </cell>
          <cell r="B84">
            <v>127</v>
          </cell>
          <cell r="C84" t="str">
            <v>07</v>
          </cell>
          <cell r="D84" t="str">
            <v>JA $</v>
          </cell>
          <cell r="E84" t="str">
            <v>O/D</v>
          </cell>
          <cell r="F84">
            <v>31.5</v>
          </cell>
          <cell r="G84" t="str">
            <v>BUSINESS</v>
          </cell>
          <cell r="H84" t="str">
            <v>PROF.</v>
          </cell>
          <cell r="I84">
            <v>500370.96</v>
          </cell>
          <cell r="J84">
            <v>0</v>
          </cell>
          <cell r="K84">
            <v>0</v>
          </cell>
        </row>
        <row r="85">
          <cell r="A85" t="str">
            <v>LAWTER INTERNATIONAL FSC LTD.</v>
          </cell>
          <cell r="B85">
            <v>200</v>
          </cell>
          <cell r="C85" t="str">
            <v>22</v>
          </cell>
          <cell r="D85" t="str">
            <v>USD</v>
          </cell>
          <cell r="E85" t="str">
            <v>O/D</v>
          </cell>
          <cell r="F85">
            <v>31.5</v>
          </cell>
          <cell r="G85" t="str">
            <v>BUSINESS</v>
          </cell>
          <cell r="H85" t="str">
            <v>PROF.</v>
          </cell>
          <cell r="I85">
            <v>491.51</v>
          </cell>
          <cell r="J85">
            <v>10.130049464138498</v>
          </cell>
          <cell r="K85">
            <v>491.50999999999993</v>
          </cell>
        </row>
        <row r="86">
          <cell r="A86" t="str">
            <v>LEWIS MICHAEL OR RODERICK OR E.</v>
          </cell>
          <cell r="B86">
            <v>200</v>
          </cell>
          <cell r="C86" t="str">
            <v>05</v>
          </cell>
          <cell r="D86" t="str">
            <v>JA $</v>
          </cell>
          <cell r="E86" t="str">
            <v>O/D</v>
          </cell>
          <cell r="F86">
            <v>31.5</v>
          </cell>
          <cell r="G86" t="str">
            <v>INDIV.</v>
          </cell>
          <cell r="H86" t="str">
            <v>INDIV.</v>
          </cell>
          <cell r="I86">
            <v>12492.6</v>
          </cell>
          <cell r="J86">
            <v>0</v>
          </cell>
          <cell r="K86">
            <v>0</v>
          </cell>
        </row>
        <row r="87">
          <cell r="A87" t="str">
            <v>LINDSAY OSWALD OR ALICE</v>
          </cell>
          <cell r="B87">
            <v>200</v>
          </cell>
          <cell r="C87" t="str">
            <v>05</v>
          </cell>
          <cell r="D87" t="str">
            <v>JA $</v>
          </cell>
          <cell r="E87" t="str">
            <v>O/D</v>
          </cell>
          <cell r="F87">
            <v>31.5</v>
          </cell>
          <cell r="G87" t="str">
            <v>INDIV.</v>
          </cell>
          <cell r="H87" t="str">
            <v>INDIV.</v>
          </cell>
          <cell r="I87">
            <v>3724.32</v>
          </cell>
          <cell r="J87">
            <v>0</v>
          </cell>
          <cell r="K87">
            <v>0</v>
          </cell>
        </row>
        <row r="88">
          <cell r="A88" t="str">
            <v>LIVINGSTONE DAWN</v>
          </cell>
          <cell r="B88">
            <v>200</v>
          </cell>
          <cell r="C88" t="str">
            <v>05</v>
          </cell>
          <cell r="D88" t="str">
            <v>JA $</v>
          </cell>
          <cell r="E88" t="str">
            <v>O/D</v>
          </cell>
          <cell r="F88">
            <v>31.5</v>
          </cell>
          <cell r="G88" t="str">
            <v>INDIV.</v>
          </cell>
          <cell r="H88" t="str">
            <v>INDIV.</v>
          </cell>
          <cell r="I88">
            <v>14567.19</v>
          </cell>
          <cell r="J88">
            <v>0</v>
          </cell>
          <cell r="K88">
            <v>0</v>
          </cell>
        </row>
        <row r="89">
          <cell r="A89" t="str">
            <v>LOVINDEER KENNETH OR PAULINE</v>
          </cell>
          <cell r="B89">
            <v>200</v>
          </cell>
          <cell r="C89" t="str">
            <v>05</v>
          </cell>
          <cell r="D89" t="str">
            <v>JA $</v>
          </cell>
          <cell r="E89" t="str">
            <v>O/D</v>
          </cell>
          <cell r="F89">
            <v>31.5</v>
          </cell>
          <cell r="G89" t="str">
            <v>INDIV.</v>
          </cell>
          <cell r="H89" t="str">
            <v>INDIV.</v>
          </cell>
          <cell r="I89">
            <v>1399.17</v>
          </cell>
          <cell r="J89">
            <v>0</v>
          </cell>
          <cell r="K89">
            <v>0</v>
          </cell>
        </row>
        <row r="90">
          <cell r="A90" t="str">
            <v>LYEW JANINE AND OR DONALD</v>
          </cell>
          <cell r="B90">
            <v>200</v>
          </cell>
          <cell r="C90" t="str">
            <v>05</v>
          </cell>
          <cell r="D90" t="str">
            <v>JA $</v>
          </cell>
          <cell r="E90" t="str">
            <v>O/D</v>
          </cell>
          <cell r="F90">
            <v>31.5</v>
          </cell>
          <cell r="G90" t="str">
            <v>INDIV.</v>
          </cell>
          <cell r="H90" t="str">
            <v>INDIV.</v>
          </cell>
          <cell r="I90">
            <v>1688.51</v>
          </cell>
          <cell r="J90">
            <v>0</v>
          </cell>
          <cell r="K90">
            <v>0</v>
          </cell>
        </row>
        <row r="91">
          <cell r="A91" t="str">
            <v>LYN LISA AND OR NOEL</v>
          </cell>
          <cell r="B91">
            <v>200</v>
          </cell>
          <cell r="C91" t="str">
            <v>05</v>
          </cell>
          <cell r="D91" t="str">
            <v>JA $</v>
          </cell>
          <cell r="E91" t="str">
            <v>O/D</v>
          </cell>
          <cell r="F91">
            <v>31.5</v>
          </cell>
          <cell r="G91" t="str">
            <v>INDIV.</v>
          </cell>
          <cell r="H91" t="str">
            <v>INDIV.</v>
          </cell>
          <cell r="I91">
            <v>2553.66</v>
          </cell>
          <cell r="J91">
            <v>0</v>
          </cell>
          <cell r="K91">
            <v>0</v>
          </cell>
        </row>
        <row r="92">
          <cell r="A92" t="str">
            <v>MAIN STREET MUSIC LTD.</v>
          </cell>
          <cell r="B92">
            <v>200</v>
          </cell>
          <cell r="C92" t="str">
            <v>66</v>
          </cell>
          <cell r="D92" t="str">
            <v>JA $</v>
          </cell>
          <cell r="E92" t="str">
            <v>O/D</v>
          </cell>
          <cell r="F92">
            <v>31.5</v>
          </cell>
          <cell r="G92" t="str">
            <v>BUSINESS</v>
          </cell>
          <cell r="H92" t="str">
            <v>ENTERTAINMENT</v>
          </cell>
          <cell r="I92">
            <v>31.22</v>
          </cell>
          <cell r="J92">
            <v>0</v>
          </cell>
          <cell r="K92">
            <v>0</v>
          </cell>
        </row>
        <row r="93">
          <cell r="A93" t="str">
            <v>MAIN STREET MUSIC LTD.</v>
          </cell>
          <cell r="B93">
            <v>200</v>
          </cell>
          <cell r="C93" t="str">
            <v>66</v>
          </cell>
          <cell r="D93" t="str">
            <v>JA $</v>
          </cell>
          <cell r="E93" t="str">
            <v>O/D</v>
          </cell>
          <cell r="F93">
            <v>31.5</v>
          </cell>
          <cell r="G93" t="str">
            <v>BUSINESS</v>
          </cell>
          <cell r="H93" t="str">
            <v>ENTERTAINMENT</v>
          </cell>
          <cell r="I93">
            <v>21.66</v>
          </cell>
          <cell r="J93">
            <v>0</v>
          </cell>
          <cell r="K93">
            <v>0</v>
          </cell>
        </row>
        <row r="94">
          <cell r="A94" t="str">
            <v>MANUFACTURERS FINANCE CO. LTD.</v>
          </cell>
          <cell r="B94">
            <v>200</v>
          </cell>
          <cell r="C94" t="str">
            <v>21</v>
          </cell>
          <cell r="D94" t="str">
            <v>JA $</v>
          </cell>
          <cell r="E94" t="str">
            <v>O/D</v>
          </cell>
          <cell r="F94">
            <v>31.5</v>
          </cell>
          <cell r="G94" t="str">
            <v>F.I.</v>
          </cell>
          <cell r="H94" t="str">
            <v>F.I.</v>
          </cell>
          <cell r="I94">
            <v>98.1</v>
          </cell>
          <cell r="J94">
            <v>0</v>
          </cell>
          <cell r="K94">
            <v>0</v>
          </cell>
        </row>
        <row r="95">
          <cell r="A95" t="str">
            <v>MARLEY DAVID OR BOGLE LORRAINE</v>
          </cell>
          <cell r="B95">
            <v>200</v>
          </cell>
          <cell r="C95" t="str">
            <v>05</v>
          </cell>
          <cell r="D95" t="str">
            <v>JA $</v>
          </cell>
          <cell r="E95" t="str">
            <v>O/D</v>
          </cell>
          <cell r="F95">
            <v>31.5</v>
          </cell>
          <cell r="G95" t="str">
            <v>INDIV.</v>
          </cell>
          <cell r="H95" t="str">
            <v>INDIV.</v>
          </cell>
          <cell r="I95">
            <v>3315.47</v>
          </cell>
          <cell r="J95">
            <v>0</v>
          </cell>
          <cell r="K95">
            <v>0</v>
          </cell>
        </row>
        <row r="96">
          <cell r="A96" t="str">
            <v>MASSA ALISON K.</v>
          </cell>
          <cell r="B96">
            <v>200</v>
          </cell>
          <cell r="C96" t="str">
            <v>05</v>
          </cell>
          <cell r="D96" t="str">
            <v>JA $</v>
          </cell>
          <cell r="E96" t="str">
            <v>O/D</v>
          </cell>
          <cell r="F96">
            <v>31.5</v>
          </cell>
          <cell r="G96" t="str">
            <v>INDIV.</v>
          </cell>
          <cell r="H96" t="str">
            <v>INDIV.</v>
          </cell>
          <cell r="I96">
            <v>65585.55</v>
          </cell>
          <cell r="J96">
            <v>0</v>
          </cell>
          <cell r="K96">
            <v>0</v>
          </cell>
        </row>
        <row r="97">
          <cell r="A97" t="str">
            <v>MATROUSSE HOLDINGS LIMITED</v>
          </cell>
          <cell r="B97">
            <v>120</v>
          </cell>
          <cell r="C97" t="str">
            <v>02</v>
          </cell>
          <cell r="D97" t="str">
            <v>USD</v>
          </cell>
          <cell r="E97" t="str">
            <v>TERM</v>
          </cell>
          <cell r="F97">
            <v>31.5</v>
          </cell>
          <cell r="G97" t="str">
            <v>BUSINESS</v>
          </cell>
          <cell r="H97" t="str">
            <v>PROF.</v>
          </cell>
          <cell r="I97">
            <v>479206.81</v>
          </cell>
          <cell r="J97">
            <v>9876.4800082440215</v>
          </cell>
          <cell r="K97">
            <v>479206.80999999994</v>
          </cell>
        </row>
        <row r="98">
          <cell r="A98" t="str">
            <v>MATROUSSE HOLDINGS LIMITED</v>
          </cell>
          <cell r="B98">
            <v>200</v>
          </cell>
          <cell r="C98" t="str">
            <v>02</v>
          </cell>
          <cell r="D98" t="str">
            <v>JA $</v>
          </cell>
          <cell r="E98" t="str">
            <v>O/D</v>
          </cell>
          <cell r="F98">
            <v>31.5</v>
          </cell>
          <cell r="G98" t="str">
            <v>BUSINESS</v>
          </cell>
          <cell r="H98" t="str">
            <v>PROF.</v>
          </cell>
          <cell r="I98">
            <v>287440.88</v>
          </cell>
          <cell r="J98">
            <v>0</v>
          </cell>
          <cell r="K98">
            <v>0</v>
          </cell>
        </row>
        <row r="99">
          <cell r="A99" t="str">
            <v>MCCARTHY LYNN</v>
          </cell>
          <cell r="B99">
            <v>200</v>
          </cell>
          <cell r="C99" t="str">
            <v>05</v>
          </cell>
          <cell r="D99" t="str">
            <v>JA $</v>
          </cell>
          <cell r="E99" t="str">
            <v>O/D</v>
          </cell>
          <cell r="F99">
            <v>31.5</v>
          </cell>
          <cell r="G99" t="str">
            <v>INDIV.</v>
          </cell>
          <cell r="H99" t="str">
            <v>INDIV.</v>
          </cell>
          <cell r="I99">
            <v>131.93</v>
          </cell>
          <cell r="J99">
            <v>0</v>
          </cell>
          <cell r="K99">
            <v>0</v>
          </cell>
        </row>
        <row r="100">
          <cell r="A100" t="str">
            <v>MCCREATH VIVIENNE OR ERROL</v>
          </cell>
          <cell r="B100">
            <v>200</v>
          </cell>
          <cell r="C100" t="str">
            <v>01</v>
          </cell>
          <cell r="D100" t="str">
            <v>JA $</v>
          </cell>
          <cell r="E100" t="str">
            <v>O/D</v>
          </cell>
          <cell r="F100">
            <v>0</v>
          </cell>
          <cell r="G100" t="str">
            <v>INDIV.</v>
          </cell>
          <cell r="H100" t="str">
            <v>INDIV.</v>
          </cell>
          <cell r="I100">
            <v>3037.27</v>
          </cell>
          <cell r="J100">
            <v>0</v>
          </cell>
          <cell r="K100">
            <v>0</v>
          </cell>
        </row>
        <row r="101">
          <cell r="A101" t="str">
            <v>MCGREGOR HARVEY N</v>
          </cell>
          <cell r="B101">
            <v>200</v>
          </cell>
          <cell r="C101" t="str">
            <v>05</v>
          </cell>
          <cell r="D101" t="str">
            <v>JA $</v>
          </cell>
          <cell r="E101" t="str">
            <v>O/D</v>
          </cell>
          <cell r="F101">
            <v>31.5</v>
          </cell>
          <cell r="G101" t="str">
            <v>INDIV.</v>
          </cell>
          <cell r="H101" t="str">
            <v>INDIV.</v>
          </cell>
          <cell r="I101">
            <v>191.05</v>
          </cell>
          <cell r="J101">
            <v>0</v>
          </cell>
          <cell r="K101">
            <v>0</v>
          </cell>
        </row>
        <row r="102">
          <cell r="A102" t="str">
            <v>MONCRIEFFE ANGELA</v>
          </cell>
          <cell r="B102">
            <v>200</v>
          </cell>
          <cell r="C102" t="str">
            <v>05</v>
          </cell>
          <cell r="D102" t="str">
            <v>JA $</v>
          </cell>
          <cell r="E102" t="str">
            <v>O/D</v>
          </cell>
          <cell r="F102">
            <v>31.5</v>
          </cell>
          <cell r="G102" t="str">
            <v>INDIV.</v>
          </cell>
          <cell r="H102" t="str">
            <v>INDIV.</v>
          </cell>
          <cell r="I102">
            <v>307.20999999999998</v>
          </cell>
          <cell r="J102">
            <v>0</v>
          </cell>
          <cell r="K102">
            <v>0</v>
          </cell>
        </row>
        <row r="103">
          <cell r="A103" t="str">
            <v>MOORE BUSINESS FORMS CARIB LTD.</v>
          </cell>
          <cell r="B103">
            <v>120</v>
          </cell>
          <cell r="C103" t="str">
            <v>04</v>
          </cell>
          <cell r="D103" t="str">
            <v>JA $</v>
          </cell>
          <cell r="E103" t="str">
            <v>TERM</v>
          </cell>
          <cell r="F103">
            <v>21</v>
          </cell>
          <cell r="G103" t="str">
            <v>BUSINESS</v>
          </cell>
          <cell r="H103" t="str">
            <v>PRINT</v>
          </cell>
          <cell r="I103">
            <v>1525560.93</v>
          </cell>
          <cell r="J103">
            <v>0</v>
          </cell>
          <cell r="K103">
            <v>0</v>
          </cell>
        </row>
        <row r="104">
          <cell r="A104" t="str">
            <v>MOORE BUSINESS FORMS CARIB LTD.</v>
          </cell>
          <cell r="B104">
            <v>120</v>
          </cell>
          <cell r="C104" t="str">
            <v>04</v>
          </cell>
          <cell r="D104" t="str">
            <v>JA $</v>
          </cell>
          <cell r="E104" t="str">
            <v>TERM</v>
          </cell>
          <cell r="F104">
            <v>21</v>
          </cell>
          <cell r="G104" t="str">
            <v>BUSINESS</v>
          </cell>
          <cell r="H104" t="str">
            <v>PRINT</v>
          </cell>
          <cell r="I104">
            <v>1388102.99</v>
          </cell>
          <cell r="J104">
            <v>0</v>
          </cell>
          <cell r="K104">
            <v>0</v>
          </cell>
        </row>
        <row r="105">
          <cell r="A105" t="str">
            <v>MORGAN BEVERLEY J.</v>
          </cell>
          <cell r="B105">
            <v>200</v>
          </cell>
          <cell r="C105" t="str">
            <v>05</v>
          </cell>
          <cell r="D105" t="str">
            <v>JA $</v>
          </cell>
          <cell r="E105" t="str">
            <v>O/D</v>
          </cell>
          <cell r="F105">
            <v>31.5</v>
          </cell>
          <cell r="G105" t="str">
            <v>INDIV.</v>
          </cell>
          <cell r="H105" t="str">
            <v>INDIV.</v>
          </cell>
          <cell r="I105">
            <v>20555.5</v>
          </cell>
          <cell r="J105">
            <v>0</v>
          </cell>
          <cell r="K105">
            <v>0</v>
          </cell>
        </row>
        <row r="106">
          <cell r="A106" t="str">
            <v>MUSSON JAMAICA LTD.</v>
          </cell>
          <cell r="B106">
            <v>120</v>
          </cell>
          <cell r="C106" t="str">
            <v>02</v>
          </cell>
          <cell r="D106" t="str">
            <v>JA $</v>
          </cell>
          <cell r="E106" t="str">
            <v>TERM</v>
          </cell>
          <cell r="F106">
            <v>12</v>
          </cell>
          <cell r="G106" t="str">
            <v>BUSINESS</v>
          </cell>
          <cell r="H106" t="str">
            <v>FOOD</v>
          </cell>
          <cell r="I106">
            <v>6437524.21</v>
          </cell>
          <cell r="J106">
            <v>0</v>
          </cell>
          <cell r="K106">
            <v>0</v>
          </cell>
        </row>
        <row r="107">
          <cell r="A107" t="str">
            <v>MYERS,FLETCHER AND GORDON</v>
          </cell>
          <cell r="B107">
            <v>127</v>
          </cell>
          <cell r="C107" t="str">
            <v>02</v>
          </cell>
          <cell r="D107" t="str">
            <v>JA $</v>
          </cell>
          <cell r="E107" t="str">
            <v>O/D</v>
          </cell>
          <cell r="F107">
            <v>26.3</v>
          </cell>
          <cell r="G107" t="str">
            <v>BUSINESS</v>
          </cell>
          <cell r="H107" t="str">
            <v>PROF.</v>
          </cell>
          <cell r="I107">
            <v>1176057.7</v>
          </cell>
          <cell r="J107">
            <v>0</v>
          </cell>
          <cell r="K107">
            <v>0</v>
          </cell>
        </row>
        <row r="108">
          <cell r="A108" t="str">
            <v>NESTLE-JMP LIMITED</v>
          </cell>
          <cell r="B108">
            <v>120</v>
          </cell>
          <cell r="C108" t="str">
            <v>04</v>
          </cell>
          <cell r="D108" t="str">
            <v>JA $</v>
          </cell>
          <cell r="E108" t="str">
            <v>TERM</v>
          </cell>
          <cell r="F108">
            <v>12</v>
          </cell>
          <cell r="G108" t="str">
            <v>BUSINESS</v>
          </cell>
          <cell r="H108" t="str">
            <v>FOOD</v>
          </cell>
          <cell r="I108">
            <v>2453015.8199999998</v>
          </cell>
          <cell r="J108">
            <v>0</v>
          </cell>
          <cell r="K108">
            <v>0</v>
          </cell>
        </row>
        <row r="109">
          <cell r="A109" t="str">
            <v>NESTLE-JMP LIMITED</v>
          </cell>
          <cell r="B109">
            <v>120</v>
          </cell>
          <cell r="C109" t="str">
            <v>41</v>
          </cell>
          <cell r="D109" t="str">
            <v>JA $</v>
          </cell>
          <cell r="E109" t="str">
            <v>TERM</v>
          </cell>
          <cell r="F109">
            <v>12</v>
          </cell>
          <cell r="G109" t="str">
            <v>BUSINESS</v>
          </cell>
          <cell r="H109" t="str">
            <v>FOOD</v>
          </cell>
          <cell r="I109">
            <v>89151000</v>
          </cell>
          <cell r="J109">
            <v>0</v>
          </cell>
          <cell r="K109">
            <v>0</v>
          </cell>
        </row>
        <row r="110">
          <cell r="A110" t="str">
            <v>NICO DISTRIBUTORS LIMITED</v>
          </cell>
          <cell r="B110">
            <v>120</v>
          </cell>
          <cell r="C110" t="str">
            <v>06</v>
          </cell>
          <cell r="D110" t="str">
            <v>JA $</v>
          </cell>
          <cell r="E110" t="str">
            <v>TERM</v>
          </cell>
          <cell r="F110">
            <v>30.75</v>
          </cell>
          <cell r="G110" t="str">
            <v>BUSINESS</v>
          </cell>
          <cell r="H110" t="str">
            <v>DIST'N</v>
          </cell>
          <cell r="I110">
            <v>4363253.41</v>
          </cell>
          <cell r="J110">
            <v>0</v>
          </cell>
          <cell r="K110">
            <v>0</v>
          </cell>
        </row>
        <row r="111">
          <cell r="A111" t="str">
            <v>NICO DISTRIBUTORS LIMITED</v>
          </cell>
          <cell r="B111">
            <v>120</v>
          </cell>
          <cell r="C111" t="str">
            <v>06</v>
          </cell>
          <cell r="D111" t="str">
            <v>USD</v>
          </cell>
          <cell r="E111" t="str">
            <v>TERM</v>
          </cell>
          <cell r="F111">
            <v>30.75</v>
          </cell>
          <cell r="G111" t="str">
            <v>BUSINESS</v>
          </cell>
          <cell r="H111" t="str">
            <v>DIST'N</v>
          </cell>
          <cell r="I111">
            <v>17467200</v>
          </cell>
          <cell r="J111">
            <v>360000</v>
          </cell>
          <cell r="K111">
            <v>17467200</v>
          </cell>
        </row>
        <row r="112">
          <cell r="A112" t="str">
            <v>ORRETT AND MUSSON INV. CO. LTD.</v>
          </cell>
          <cell r="B112">
            <v>200</v>
          </cell>
          <cell r="C112" t="str">
            <v>27</v>
          </cell>
          <cell r="D112" t="str">
            <v>USD</v>
          </cell>
          <cell r="E112" t="str">
            <v>O/D</v>
          </cell>
          <cell r="F112">
            <v>31.5</v>
          </cell>
          <cell r="G112" t="str">
            <v>F.I.</v>
          </cell>
          <cell r="H112" t="str">
            <v>F.I.</v>
          </cell>
          <cell r="I112">
            <v>4609.3999999999996</v>
          </cell>
          <cell r="J112">
            <v>94.999999999999986</v>
          </cell>
          <cell r="K112">
            <v>4609.3999999999996</v>
          </cell>
        </row>
        <row r="113">
          <cell r="A113" t="str">
            <v>OSBOURNE SHARAINE</v>
          </cell>
          <cell r="B113">
            <v>200</v>
          </cell>
          <cell r="C113" t="str">
            <v>01</v>
          </cell>
          <cell r="D113" t="str">
            <v>JA $</v>
          </cell>
          <cell r="E113" t="str">
            <v>O/D</v>
          </cell>
          <cell r="F113">
            <v>0</v>
          </cell>
          <cell r="G113" t="str">
            <v>INDIV.</v>
          </cell>
          <cell r="H113" t="str">
            <v>INDIV.</v>
          </cell>
          <cell r="I113">
            <v>4109.96</v>
          </cell>
          <cell r="J113">
            <v>0</v>
          </cell>
          <cell r="K113">
            <v>0</v>
          </cell>
        </row>
        <row r="114">
          <cell r="A114" t="str">
            <v>PAN CARIBBEAN MERCHANT BANK LTD.</v>
          </cell>
          <cell r="B114">
            <v>200</v>
          </cell>
          <cell r="C114" t="str">
            <v>21</v>
          </cell>
          <cell r="D114" t="str">
            <v>JA $</v>
          </cell>
          <cell r="E114" t="str">
            <v>O/D</v>
          </cell>
          <cell r="F114">
            <v>23.5</v>
          </cell>
          <cell r="G114" t="str">
            <v>F.I.</v>
          </cell>
          <cell r="H114" t="str">
            <v>F.I.</v>
          </cell>
          <cell r="I114">
            <v>2211401.71</v>
          </cell>
          <cell r="J114">
            <v>0</v>
          </cell>
          <cell r="K114">
            <v>0</v>
          </cell>
        </row>
        <row r="115">
          <cell r="A115" t="str">
            <v>PEEK CASPER OR LEYLA</v>
          </cell>
          <cell r="B115">
            <v>200</v>
          </cell>
          <cell r="C115" t="str">
            <v>05</v>
          </cell>
          <cell r="D115" t="str">
            <v>JA $</v>
          </cell>
          <cell r="E115" t="str">
            <v>O/D</v>
          </cell>
          <cell r="F115">
            <v>31.5</v>
          </cell>
          <cell r="G115" t="str">
            <v>INDIV.</v>
          </cell>
          <cell r="H115" t="str">
            <v>INDIV.</v>
          </cell>
          <cell r="I115">
            <v>99.59</v>
          </cell>
          <cell r="J115">
            <v>0</v>
          </cell>
          <cell r="K115">
            <v>0</v>
          </cell>
        </row>
        <row r="116">
          <cell r="A116" t="str">
            <v>PEGASUS HOTEL</v>
          </cell>
          <cell r="B116">
            <v>120</v>
          </cell>
          <cell r="C116" t="str">
            <v>04</v>
          </cell>
          <cell r="D116" t="str">
            <v>USD</v>
          </cell>
          <cell r="E116" t="str">
            <v>TERM</v>
          </cell>
          <cell r="F116">
            <v>12</v>
          </cell>
          <cell r="G116" t="str">
            <v>BUSINESS</v>
          </cell>
          <cell r="H116" t="str">
            <v>TOURISM</v>
          </cell>
          <cell r="I116">
            <v>1039516.25</v>
          </cell>
          <cell r="J116">
            <v>21424.48990107172</v>
          </cell>
          <cell r="K116">
            <v>1039516.2499999999</v>
          </cell>
        </row>
        <row r="117">
          <cell r="A117" t="str">
            <v>PORT AUTHORITY OF JAMAICA</v>
          </cell>
          <cell r="B117">
            <v>120</v>
          </cell>
          <cell r="C117" t="str">
            <v>02</v>
          </cell>
          <cell r="D117" t="str">
            <v>USD</v>
          </cell>
          <cell r="E117" t="str">
            <v>TERM</v>
          </cell>
          <cell r="F117">
            <v>11</v>
          </cell>
          <cell r="G117" t="str">
            <v>PSX</v>
          </cell>
          <cell r="H117" t="str">
            <v>PSX</v>
          </cell>
          <cell r="I117">
            <v>48520000</v>
          </cell>
          <cell r="J117">
            <v>999999.99999999988</v>
          </cell>
          <cell r="K117">
            <v>48520000</v>
          </cell>
        </row>
        <row r="118">
          <cell r="A118" t="str">
            <v>PORT AUTHORITY OF JAMAICA</v>
          </cell>
          <cell r="B118">
            <v>120</v>
          </cell>
          <cell r="C118" t="str">
            <v>55</v>
          </cell>
          <cell r="D118" t="str">
            <v>USD</v>
          </cell>
          <cell r="E118" t="str">
            <v>TERM</v>
          </cell>
          <cell r="F118">
            <v>11</v>
          </cell>
          <cell r="G118" t="str">
            <v>PSX</v>
          </cell>
          <cell r="H118" t="str">
            <v>PSX</v>
          </cell>
          <cell r="I118">
            <v>25724548.059999999</v>
          </cell>
          <cell r="J118">
            <v>530184.42003297608</v>
          </cell>
          <cell r="K118">
            <v>25724548.060000002</v>
          </cell>
        </row>
        <row r="119">
          <cell r="A119" t="str">
            <v>PORT AUTHORITY OF JAMAICA</v>
          </cell>
          <cell r="B119">
            <v>120</v>
          </cell>
          <cell r="C119" t="str">
            <v>55</v>
          </cell>
          <cell r="D119" t="str">
            <v>USD</v>
          </cell>
          <cell r="E119" t="str">
            <v>TERM</v>
          </cell>
          <cell r="F119">
            <v>11</v>
          </cell>
          <cell r="G119" t="str">
            <v>PSX</v>
          </cell>
          <cell r="H119" t="str">
            <v>PSX</v>
          </cell>
          <cell r="I119">
            <v>1988944.46</v>
          </cell>
          <cell r="J119">
            <v>40992.260098928273</v>
          </cell>
          <cell r="K119">
            <v>1988944.46</v>
          </cell>
        </row>
        <row r="120">
          <cell r="A120" t="str">
            <v>PROPRIETOR STRATA PLAN 640</v>
          </cell>
          <cell r="B120">
            <v>200</v>
          </cell>
          <cell r="C120" t="str">
            <v>02</v>
          </cell>
          <cell r="D120" t="str">
            <v>JA $</v>
          </cell>
          <cell r="E120" t="str">
            <v>O/D</v>
          </cell>
          <cell r="F120">
            <v>31.5</v>
          </cell>
          <cell r="G120" t="str">
            <v>BUSINESS</v>
          </cell>
          <cell r="H120" t="str">
            <v>PROF.</v>
          </cell>
          <cell r="I120">
            <v>29967.23</v>
          </cell>
          <cell r="J120">
            <v>0</v>
          </cell>
          <cell r="K120">
            <v>0</v>
          </cell>
        </row>
        <row r="121">
          <cell r="A121" t="str">
            <v>REID CHRISTOPHER AND OR MARVALYN</v>
          </cell>
          <cell r="B121">
            <v>200</v>
          </cell>
          <cell r="C121" t="str">
            <v>62</v>
          </cell>
          <cell r="D121" t="str">
            <v>JA $</v>
          </cell>
          <cell r="E121" t="str">
            <v>O/D</v>
          </cell>
          <cell r="F121">
            <v>31.5</v>
          </cell>
          <cell r="G121" t="str">
            <v>INDIV.</v>
          </cell>
          <cell r="H121" t="str">
            <v>INDIV.</v>
          </cell>
          <cell r="I121">
            <v>60.36</v>
          </cell>
          <cell r="J121">
            <v>0</v>
          </cell>
          <cell r="K121">
            <v>0</v>
          </cell>
        </row>
        <row r="122">
          <cell r="A122" t="str">
            <v>RESTAURANTS OF JAMAICA</v>
          </cell>
          <cell r="B122">
            <v>120</v>
          </cell>
          <cell r="C122" t="str">
            <v>50</v>
          </cell>
          <cell r="D122" t="str">
            <v>JA $</v>
          </cell>
          <cell r="E122" t="str">
            <v>TERM</v>
          </cell>
          <cell r="F122">
            <v>20.88</v>
          </cell>
          <cell r="G122" t="str">
            <v>BUSINESS</v>
          </cell>
          <cell r="H122" t="str">
            <v>FOOD</v>
          </cell>
          <cell r="I122">
            <v>8289473.5999999996</v>
          </cell>
          <cell r="J122">
            <v>0</v>
          </cell>
          <cell r="K122">
            <v>0</v>
          </cell>
        </row>
        <row r="123">
          <cell r="A123" t="str">
            <v>RICHARDS RUSHELLE</v>
          </cell>
          <cell r="B123">
            <v>200</v>
          </cell>
          <cell r="C123" t="str">
            <v>05</v>
          </cell>
          <cell r="D123" t="str">
            <v>JA $</v>
          </cell>
          <cell r="E123" t="str">
            <v>O/D</v>
          </cell>
          <cell r="F123">
            <v>31.5</v>
          </cell>
          <cell r="G123" t="str">
            <v>INDIV.</v>
          </cell>
          <cell r="H123" t="str">
            <v>INDIV.</v>
          </cell>
          <cell r="I123">
            <v>31.78</v>
          </cell>
          <cell r="J123">
            <v>0</v>
          </cell>
          <cell r="K123">
            <v>0</v>
          </cell>
        </row>
        <row r="124">
          <cell r="A124" t="str">
            <v>SALOMON SMITH BARNEY-INC.</v>
          </cell>
          <cell r="B124">
            <v>200</v>
          </cell>
          <cell r="C124" t="str">
            <v>16</v>
          </cell>
          <cell r="D124" t="str">
            <v>JA $</v>
          </cell>
          <cell r="E124" t="str">
            <v>O/D</v>
          </cell>
          <cell r="F124">
            <v>31.5</v>
          </cell>
          <cell r="G124" t="str">
            <v>F.I.</v>
          </cell>
          <cell r="H124" t="str">
            <v>F.I.</v>
          </cell>
          <cell r="I124">
            <v>1809.24</v>
          </cell>
          <cell r="J124">
            <v>0</v>
          </cell>
          <cell r="K124">
            <v>0</v>
          </cell>
        </row>
        <row r="125">
          <cell r="A125" t="str">
            <v>SAMUELS CAROL AND OR ROCHESTER M</v>
          </cell>
          <cell r="B125">
            <v>200</v>
          </cell>
          <cell r="C125" t="str">
            <v>05</v>
          </cell>
          <cell r="D125" t="str">
            <v>JA $</v>
          </cell>
          <cell r="E125" t="str">
            <v>O/D</v>
          </cell>
          <cell r="F125">
            <v>31.5</v>
          </cell>
          <cell r="G125" t="str">
            <v>INDIV.</v>
          </cell>
          <cell r="H125" t="str">
            <v>INDIV.</v>
          </cell>
          <cell r="I125">
            <v>2907.95</v>
          </cell>
          <cell r="J125">
            <v>0</v>
          </cell>
          <cell r="K125">
            <v>0</v>
          </cell>
        </row>
        <row r="126">
          <cell r="A126" t="str">
            <v>SERAMCO</v>
          </cell>
          <cell r="B126">
            <v>120</v>
          </cell>
          <cell r="C126" t="str">
            <v>15</v>
          </cell>
          <cell r="D126" t="str">
            <v>JA $</v>
          </cell>
          <cell r="E126" t="str">
            <v>TERM</v>
          </cell>
          <cell r="F126">
            <v>9.75</v>
          </cell>
          <cell r="G126" t="str">
            <v>BUSINESS</v>
          </cell>
          <cell r="H126" t="str">
            <v>PROF.</v>
          </cell>
          <cell r="I126">
            <v>937685.83</v>
          </cell>
          <cell r="J126">
            <v>0</v>
          </cell>
          <cell r="K126">
            <v>0</v>
          </cell>
        </row>
        <row r="127">
          <cell r="A127" t="str">
            <v>SERAMCO</v>
          </cell>
          <cell r="B127">
            <v>120</v>
          </cell>
          <cell r="C127" t="str">
            <v>15</v>
          </cell>
          <cell r="D127" t="str">
            <v>USD</v>
          </cell>
          <cell r="E127" t="str">
            <v>TERM</v>
          </cell>
          <cell r="F127">
            <v>9.75</v>
          </cell>
          <cell r="G127" t="str">
            <v>BUSINESS</v>
          </cell>
          <cell r="H127" t="str">
            <v>PROF.</v>
          </cell>
          <cell r="I127">
            <v>11819949.92</v>
          </cell>
          <cell r="J127">
            <v>243609.84995877987</v>
          </cell>
          <cell r="K127">
            <v>11819949.92</v>
          </cell>
        </row>
        <row r="128">
          <cell r="A128" t="str">
            <v>SHELL COMPANY W.I. LTD.</v>
          </cell>
          <cell r="B128">
            <v>120</v>
          </cell>
          <cell r="C128" t="str">
            <v>02</v>
          </cell>
          <cell r="D128" t="str">
            <v>JA $</v>
          </cell>
          <cell r="E128" t="str">
            <v>TERM</v>
          </cell>
          <cell r="F128">
            <v>13.7</v>
          </cell>
          <cell r="G128" t="str">
            <v>BUSINESS</v>
          </cell>
          <cell r="H128" t="str">
            <v>GAS</v>
          </cell>
          <cell r="I128">
            <v>97000000</v>
          </cell>
          <cell r="J128">
            <v>0</v>
          </cell>
          <cell r="K128">
            <v>0</v>
          </cell>
        </row>
        <row r="129">
          <cell r="A129" t="str">
            <v>SPACE UTILIZATION DESIGN</v>
          </cell>
          <cell r="B129">
            <v>200</v>
          </cell>
          <cell r="C129" t="str">
            <v>60</v>
          </cell>
          <cell r="D129" t="str">
            <v>JA $</v>
          </cell>
          <cell r="E129" t="str">
            <v>O/D</v>
          </cell>
          <cell r="F129">
            <v>31.5</v>
          </cell>
          <cell r="G129" t="str">
            <v>BUSINESS</v>
          </cell>
          <cell r="H129" t="str">
            <v>PROF.</v>
          </cell>
          <cell r="I129">
            <v>12214.32</v>
          </cell>
          <cell r="J129">
            <v>0</v>
          </cell>
          <cell r="K129">
            <v>0</v>
          </cell>
        </row>
        <row r="130">
          <cell r="A130" t="str">
            <v>SPENCE WAYNE</v>
          </cell>
          <cell r="B130">
            <v>200</v>
          </cell>
          <cell r="C130" t="str">
            <v>05</v>
          </cell>
          <cell r="D130" t="str">
            <v>JA $</v>
          </cell>
          <cell r="E130" t="str">
            <v>O/D</v>
          </cell>
          <cell r="F130">
            <v>31.5</v>
          </cell>
          <cell r="G130" t="str">
            <v>INDIV.</v>
          </cell>
          <cell r="H130" t="str">
            <v>INDIV.</v>
          </cell>
          <cell r="I130">
            <v>66.95</v>
          </cell>
          <cell r="J130">
            <v>0</v>
          </cell>
          <cell r="K130">
            <v>0</v>
          </cell>
        </row>
        <row r="131">
          <cell r="A131" t="str">
            <v>STAFF-16%</v>
          </cell>
          <cell r="B131">
            <v>121</v>
          </cell>
          <cell r="C131" t="str">
            <v>10</v>
          </cell>
          <cell r="D131" t="str">
            <v>JA $</v>
          </cell>
          <cell r="E131" t="str">
            <v>MTG</v>
          </cell>
          <cell r="F131">
            <v>16</v>
          </cell>
          <cell r="G131" t="str">
            <v>INDIV.</v>
          </cell>
          <cell r="H131" t="str">
            <v>construction</v>
          </cell>
          <cell r="I131">
            <v>10997268.43</v>
          </cell>
          <cell r="J131">
            <v>0</v>
          </cell>
          <cell r="K131">
            <v>0</v>
          </cell>
        </row>
        <row r="132">
          <cell r="A132" t="str">
            <v>STAFF-20.75%</v>
          </cell>
          <cell r="B132">
            <v>121</v>
          </cell>
          <cell r="C132" t="str">
            <v>06</v>
          </cell>
          <cell r="D132" t="str">
            <v>JA $</v>
          </cell>
          <cell r="E132" t="str">
            <v>TERM</v>
          </cell>
          <cell r="F132">
            <v>20.75</v>
          </cell>
          <cell r="G132" t="str">
            <v>INDIV.</v>
          </cell>
          <cell r="H132" t="str">
            <v>INDIV.</v>
          </cell>
          <cell r="I132">
            <v>1584760.35</v>
          </cell>
          <cell r="J132">
            <v>0</v>
          </cell>
          <cell r="K132">
            <v>0</v>
          </cell>
        </row>
        <row r="133">
          <cell r="A133" t="str">
            <v>STAFF-3%</v>
          </cell>
          <cell r="B133">
            <v>121</v>
          </cell>
          <cell r="C133" t="str">
            <v>08</v>
          </cell>
          <cell r="D133" t="str">
            <v>JA $</v>
          </cell>
          <cell r="E133" t="str">
            <v>MTG</v>
          </cell>
          <cell r="F133">
            <v>3</v>
          </cell>
          <cell r="G133" t="str">
            <v>INDIV.</v>
          </cell>
          <cell r="H133" t="str">
            <v>construction</v>
          </cell>
          <cell r="I133">
            <v>38912005.030000001</v>
          </cell>
          <cell r="J133">
            <v>0</v>
          </cell>
          <cell r="K133">
            <v>0</v>
          </cell>
        </row>
        <row r="134">
          <cell r="A134" t="str">
            <v>STAFF-4%</v>
          </cell>
          <cell r="B134">
            <v>121</v>
          </cell>
          <cell r="C134" t="str">
            <v>00</v>
          </cell>
          <cell r="D134" t="str">
            <v>JA $</v>
          </cell>
          <cell r="E134" t="str">
            <v>TERM</v>
          </cell>
          <cell r="F134">
            <v>4</v>
          </cell>
          <cell r="G134" t="str">
            <v>INDIV.</v>
          </cell>
          <cell r="H134" t="str">
            <v>INDIV.</v>
          </cell>
          <cell r="I134">
            <v>57267342.200000003</v>
          </cell>
          <cell r="J134">
            <v>0</v>
          </cell>
          <cell r="K134">
            <v>0</v>
          </cell>
        </row>
        <row r="135">
          <cell r="A135" t="str">
            <v>STONE STEVE</v>
          </cell>
          <cell r="B135">
            <v>200</v>
          </cell>
          <cell r="C135" t="str">
            <v>01</v>
          </cell>
          <cell r="D135" t="str">
            <v>JA $</v>
          </cell>
          <cell r="E135" t="str">
            <v>O/D</v>
          </cell>
          <cell r="F135">
            <v>0</v>
          </cell>
          <cell r="G135" t="str">
            <v>INDIV.</v>
          </cell>
          <cell r="H135" t="str">
            <v>INDIV.</v>
          </cell>
          <cell r="I135">
            <v>4468.5600000000004</v>
          </cell>
          <cell r="J135">
            <v>0</v>
          </cell>
          <cell r="K135">
            <v>0</v>
          </cell>
        </row>
        <row r="136">
          <cell r="A136" t="str">
            <v>SUGAR COMPANY</v>
          </cell>
          <cell r="B136">
            <v>120</v>
          </cell>
          <cell r="C136" t="str">
            <v>18</v>
          </cell>
          <cell r="D136" t="str">
            <v>USD</v>
          </cell>
          <cell r="E136" t="str">
            <v>TERM</v>
          </cell>
          <cell r="F136">
            <v>12</v>
          </cell>
          <cell r="G136" t="str">
            <v>POX</v>
          </cell>
          <cell r="H136" t="str">
            <v>POX</v>
          </cell>
          <cell r="I136">
            <v>7277998.0599999996</v>
          </cell>
          <cell r="J136">
            <v>149999.96001648804</v>
          </cell>
          <cell r="K136">
            <v>7277998.0600000005</v>
          </cell>
        </row>
        <row r="137">
          <cell r="A137" t="str">
            <v>TAN-MARJ INVESTMENTS LTD.</v>
          </cell>
          <cell r="B137">
            <v>120</v>
          </cell>
          <cell r="C137" t="str">
            <v>50</v>
          </cell>
          <cell r="D137" t="str">
            <v>JA $</v>
          </cell>
          <cell r="E137" t="str">
            <v>TERM</v>
          </cell>
          <cell r="F137">
            <v>22</v>
          </cell>
          <cell r="G137" t="str">
            <v>BUSINESS</v>
          </cell>
          <cell r="H137" t="str">
            <v>PROF.</v>
          </cell>
          <cell r="I137">
            <v>18900000</v>
          </cell>
          <cell r="J137">
            <v>0</v>
          </cell>
          <cell r="K137">
            <v>0</v>
          </cell>
        </row>
        <row r="138">
          <cell r="A138" t="str">
            <v>TASTEE LIMITED</v>
          </cell>
          <cell r="B138">
            <v>120</v>
          </cell>
          <cell r="C138" t="str">
            <v>02</v>
          </cell>
          <cell r="D138" t="str">
            <v>JA $</v>
          </cell>
          <cell r="E138" t="str">
            <v>TERM</v>
          </cell>
          <cell r="F138">
            <v>22.63</v>
          </cell>
          <cell r="G138" t="str">
            <v>BUSINESS</v>
          </cell>
          <cell r="H138" t="str">
            <v>FOOD</v>
          </cell>
          <cell r="I138">
            <v>17000000</v>
          </cell>
          <cell r="J138">
            <v>0</v>
          </cell>
          <cell r="K138">
            <v>0</v>
          </cell>
        </row>
        <row r="139">
          <cell r="A139" t="str">
            <v>THEODORE INVESTMENTS LTD - TCBY</v>
          </cell>
          <cell r="B139">
            <v>120</v>
          </cell>
          <cell r="C139" t="str">
            <v>07</v>
          </cell>
          <cell r="D139" t="str">
            <v>USD</v>
          </cell>
          <cell r="E139" t="str">
            <v>TERM</v>
          </cell>
          <cell r="F139">
            <v>14</v>
          </cell>
          <cell r="G139" t="str">
            <v>BUSINESS</v>
          </cell>
          <cell r="H139" t="str">
            <v>FOOD</v>
          </cell>
          <cell r="I139">
            <v>1768206.11</v>
          </cell>
          <cell r="J139">
            <v>36442.829967023907</v>
          </cell>
          <cell r="K139">
            <v>1768206.11</v>
          </cell>
        </row>
        <row r="140">
          <cell r="A140" t="str">
            <v>THOMPSON JULIE</v>
          </cell>
          <cell r="B140">
            <v>200</v>
          </cell>
          <cell r="C140" t="str">
            <v>05</v>
          </cell>
          <cell r="D140" t="str">
            <v>JA $</v>
          </cell>
          <cell r="E140" t="str">
            <v>O/D</v>
          </cell>
          <cell r="F140">
            <v>31.5</v>
          </cell>
          <cell r="G140" t="str">
            <v>INDIV.</v>
          </cell>
          <cell r="H140" t="str">
            <v>INDIV.</v>
          </cell>
          <cell r="I140">
            <v>3308.01</v>
          </cell>
          <cell r="J140">
            <v>0</v>
          </cell>
          <cell r="K140">
            <v>0</v>
          </cell>
        </row>
        <row r="141">
          <cell r="A141" t="str">
            <v>THREE RIVERS MGMT. LTD.</v>
          </cell>
          <cell r="B141">
            <v>120</v>
          </cell>
          <cell r="C141" t="str">
            <v>04</v>
          </cell>
          <cell r="D141" t="str">
            <v>JA $</v>
          </cell>
          <cell r="E141" t="str">
            <v>TERM</v>
          </cell>
          <cell r="F141">
            <v>23</v>
          </cell>
          <cell r="G141" t="str">
            <v>BUSINESS</v>
          </cell>
          <cell r="H141" t="str">
            <v>TOURISM</v>
          </cell>
          <cell r="I141">
            <v>2788538</v>
          </cell>
          <cell r="J141">
            <v>0</v>
          </cell>
          <cell r="K141">
            <v>0</v>
          </cell>
        </row>
        <row r="142">
          <cell r="A142" t="str">
            <v>TOMLINSON-WARSKOW JUDITH</v>
          </cell>
          <cell r="B142">
            <v>200</v>
          </cell>
          <cell r="C142" t="str">
            <v>01</v>
          </cell>
          <cell r="D142" t="str">
            <v>JA $</v>
          </cell>
          <cell r="E142" t="str">
            <v>O/D</v>
          </cell>
          <cell r="F142">
            <v>0</v>
          </cell>
          <cell r="G142" t="str">
            <v>INDIV.</v>
          </cell>
          <cell r="H142" t="str">
            <v>INDIV.</v>
          </cell>
          <cell r="I142">
            <v>278.56</v>
          </cell>
          <cell r="J142">
            <v>0</v>
          </cell>
          <cell r="K142">
            <v>0</v>
          </cell>
        </row>
        <row r="143">
          <cell r="A143" t="str">
            <v>TROPICAIR</v>
          </cell>
          <cell r="B143">
            <v>120</v>
          </cell>
          <cell r="C143" t="str">
            <v>02</v>
          </cell>
          <cell r="D143" t="str">
            <v>USD</v>
          </cell>
          <cell r="E143" t="str">
            <v>TERM</v>
          </cell>
          <cell r="F143">
            <v>10</v>
          </cell>
          <cell r="G143" t="str">
            <v>BUSINESS</v>
          </cell>
          <cell r="H143" t="str">
            <v>METALS</v>
          </cell>
          <cell r="I143">
            <v>38816000</v>
          </cell>
          <cell r="J143">
            <v>800000</v>
          </cell>
          <cell r="K143">
            <v>38816000</v>
          </cell>
        </row>
        <row r="144">
          <cell r="A144" t="str">
            <v>TROPICAIR</v>
          </cell>
          <cell r="B144">
            <v>120</v>
          </cell>
          <cell r="C144" t="str">
            <v>02</v>
          </cell>
          <cell r="D144" t="str">
            <v>USD</v>
          </cell>
          <cell r="E144" t="str">
            <v>TERM</v>
          </cell>
          <cell r="F144">
            <v>10</v>
          </cell>
          <cell r="G144" t="str">
            <v>BUSINESS</v>
          </cell>
          <cell r="H144" t="str">
            <v>METALS</v>
          </cell>
          <cell r="I144">
            <v>6065000</v>
          </cell>
          <cell r="J144">
            <v>124999.99999999999</v>
          </cell>
          <cell r="K144">
            <v>6065000</v>
          </cell>
        </row>
        <row r="145">
          <cell r="A145" t="str">
            <v>TROPICAIR</v>
          </cell>
          <cell r="B145">
            <v>120</v>
          </cell>
          <cell r="C145" t="str">
            <v>63</v>
          </cell>
          <cell r="D145" t="str">
            <v>JA $</v>
          </cell>
          <cell r="E145" t="str">
            <v>TERM</v>
          </cell>
          <cell r="F145">
            <v>10</v>
          </cell>
          <cell r="G145" t="str">
            <v>BUSINESS</v>
          </cell>
          <cell r="H145" t="str">
            <v>METALS</v>
          </cell>
          <cell r="I145">
            <v>1911770</v>
          </cell>
          <cell r="J145">
            <v>0</v>
          </cell>
          <cell r="K145">
            <v>0</v>
          </cell>
        </row>
        <row r="146">
          <cell r="A146" t="str">
            <v>TURSI FRANCIS V.</v>
          </cell>
          <cell r="B146">
            <v>200</v>
          </cell>
          <cell r="C146" t="str">
            <v>05</v>
          </cell>
          <cell r="D146" t="str">
            <v>JA $</v>
          </cell>
          <cell r="E146" t="str">
            <v>O/D</v>
          </cell>
          <cell r="F146">
            <v>31.5</v>
          </cell>
          <cell r="G146" t="str">
            <v>INDIV.</v>
          </cell>
          <cell r="H146" t="str">
            <v>INDIV.</v>
          </cell>
          <cell r="I146">
            <v>5727.2</v>
          </cell>
          <cell r="J146">
            <v>0</v>
          </cell>
          <cell r="K146">
            <v>0</v>
          </cell>
        </row>
        <row r="147">
          <cell r="A147" t="str">
            <v>TYRELL PATRICK</v>
          </cell>
          <cell r="B147">
            <v>200</v>
          </cell>
          <cell r="C147" t="str">
            <v>01</v>
          </cell>
          <cell r="D147" t="str">
            <v>JA $</v>
          </cell>
          <cell r="E147" t="str">
            <v>O/D</v>
          </cell>
          <cell r="F147">
            <v>0</v>
          </cell>
          <cell r="G147" t="str">
            <v>INDIV.</v>
          </cell>
          <cell r="H147" t="str">
            <v>INDIV.</v>
          </cell>
          <cell r="I147">
            <v>1050.01</v>
          </cell>
          <cell r="J147">
            <v>0</v>
          </cell>
          <cell r="K147">
            <v>0</v>
          </cell>
        </row>
        <row r="148">
          <cell r="A148" t="str">
            <v>TYRES R US LIMITED</v>
          </cell>
          <cell r="B148">
            <v>120</v>
          </cell>
          <cell r="C148" t="str">
            <v>42</v>
          </cell>
          <cell r="D148" t="str">
            <v>USD</v>
          </cell>
          <cell r="E148" t="str">
            <v>TERM</v>
          </cell>
          <cell r="F148">
            <v>14</v>
          </cell>
          <cell r="G148" t="str">
            <v>BUSINESS</v>
          </cell>
          <cell r="H148" t="str">
            <v>DIST'N</v>
          </cell>
          <cell r="I148">
            <v>21494703.039999999</v>
          </cell>
          <cell r="J148">
            <v>443007.07007419615</v>
          </cell>
          <cell r="K148">
            <v>21494703.039999999</v>
          </cell>
        </row>
        <row r="149">
          <cell r="A149" t="str">
            <v>TYRES R US LIMITED</v>
          </cell>
          <cell r="B149">
            <v>200</v>
          </cell>
          <cell r="C149" t="str">
            <v>66</v>
          </cell>
          <cell r="D149" t="str">
            <v>JA $</v>
          </cell>
          <cell r="E149" t="str">
            <v>O/D</v>
          </cell>
          <cell r="F149">
            <v>14</v>
          </cell>
          <cell r="G149" t="str">
            <v>BUSINESS</v>
          </cell>
          <cell r="H149" t="str">
            <v>DIST'N</v>
          </cell>
          <cell r="I149">
            <v>68.19</v>
          </cell>
          <cell r="J149">
            <v>0</v>
          </cell>
          <cell r="K149">
            <v>0</v>
          </cell>
        </row>
        <row r="150">
          <cell r="A150" t="str">
            <v>VA TECH ESCHER WYSS S.A.</v>
          </cell>
          <cell r="B150">
            <v>200</v>
          </cell>
          <cell r="C150" t="str">
            <v>02</v>
          </cell>
          <cell r="D150" t="str">
            <v>JA $</v>
          </cell>
          <cell r="E150" t="str">
            <v>O/D</v>
          </cell>
          <cell r="F150">
            <v>31.5</v>
          </cell>
          <cell r="G150" t="str">
            <v>BUSINESS</v>
          </cell>
          <cell r="H150" t="str">
            <v>PROF.</v>
          </cell>
          <cell r="I150">
            <v>103.95</v>
          </cell>
          <cell r="J150">
            <v>0</v>
          </cell>
          <cell r="K150">
            <v>0</v>
          </cell>
        </row>
        <row r="151">
          <cell r="A151" t="str">
            <v>VAP LIMITED</v>
          </cell>
          <cell r="B151">
            <v>120</v>
          </cell>
          <cell r="C151" t="str">
            <v>02</v>
          </cell>
          <cell r="D151" t="str">
            <v>JA $</v>
          </cell>
          <cell r="E151" t="str">
            <v>TERM</v>
          </cell>
          <cell r="F151">
            <v>32</v>
          </cell>
          <cell r="G151" t="str">
            <v>BUSINESS</v>
          </cell>
          <cell r="H151" t="str">
            <v>PROF.</v>
          </cell>
          <cell r="I151">
            <v>446342.56</v>
          </cell>
          <cell r="J151">
            <v>0</v>
          </cell>
          <cell r="K151">
            <v>0</v>
          </cell>
        </row>
        <row r="152">
          <cell r="A152" t="str">
            <v>VAP LIMITED</v>
          </cell>
          <cell r="B152">
            <v>120</v>
          </cell>
          <cell r="C152" t="str">
            <v>42</v>
          </cell>
          <cell r="D152" t="str">
            <v>USD</v>
          </cell>
          <cell r="E152" t="str">
            <v>TERM</v>
          </cell>
          <cell r="F152">
            <v>32</v>
          </cell>
          <cell r="G152" t="str">
            <v>BUSINESS</v>
          </cell>
          <cell r="H152" t="str">
            <v>PROF.</v>
          </cell>
          <cell r="I152">
            <v>3620986.95</v>
          </cell>
          <cell r="J152">
            <v>74628.75</v>
          </cell>
          <cell r="K152">
            <v>3620986.95</v>
          </cell>
        </row>
        <row r="153">
          <cell r="A153" t="str">
            <v>VAP LIMITED</v>
          </cell>
          <cell r="B153">
            <v>120</v>
          </cell>
          <cell r="C153" t="str">
            <v>50</v>
          </cell>
          <cell r="D153" t="str">
            <v>JA $</v>
          </cell>
          <cell r="E153" t="str">
            <v>TERM</v>
          </cell>
          <cell r="F153">
            <v>32</v>
          </cell>
          <cell r="G153" t="str">
            <v>BUSINESS</v>
          </cell>
          <cell r="H153" t="str">
            <v>PROF.</v>
          </cell>
          <cell r="I153">
            <v>126261.41</v>
          </cell>
          <cell r="J153">
            <v>0</v>
          </cell>
          <cell r="K153">
            <v>0</v>
          </cell>
        </row>
        <row r="154">
          <cell r="A154" t="str">
            <v>VAP LIMITED</v>
          </cell>
          <cell r="B154">
            <v>127</v>
          </cell>
          <cell r="C154" t="str">
            <v>06</v>
          </cell>
          <cell r="D154" t="str">
            <v>JA $</v>
          </cell>
          <cell r="E154" t="str">
            <v>O/D</v>
          </cell>
          <cell r="F154">
            <v>19</v>
          </cell>
          <cell r="G154" t="str">
            <v>BUSINESS</v>
          </cell>
          <cell r="H154" t="str">
            <v>PROF.</v>
          </cell>
          <cell r="I154">
            <v>4862574.7300000004</v>
          </cell>
          <cell r="J154">
            <v>0</v>
          </cell>
          <cell r="K154">
            <v>0</v>
          </cell>
        </row>
        <row r="155">
          <cell r="A155" t="str">
            <v>VILLAGE RESORTS LIMITED</v>
          </cell>
          <cell r="B155">
            <v>120</v>
          </cell>
          <cell r="C155" t="str">
            <v>04</v>
          </cell>
          <cell r="D155" t="str">
            <v>USD</v>
          </cell>
          <cell r="E155" t="str">
            <v>TERM</v>
          </cell>
          <cell r="F155">
            <v>12</v>
          </cell>
          <cell r="G155" t="str">
            <v>BUSINESS</v>
          </cell>
          <cell r="H155" t="str">
            <v>TOURISM</v>
          </cell>
          <cell r="I155">
            <v>1038546.34</v>
          </cell>
          <cell r="J155">
            <v>21404.499999999996</v>
          </cell>
          <cell r="K155">
            <v>1038546.3399999999</v>
          </cell>
        </row>
        <row r="156">
          <cell r="A156" t="str">
            <v>WEDDERBURN AREBOFE OR SAMUEL</v>
          </cell>
          <cell r="B156">
            <v>200</v>
          </cell>
          <cell r="C156" t="str">
            <v>05</v>
          </cell>
          <cell r="D156" t="str">
            <v>JA $</v>
          </cell>
          <cell r="E156" t="str">
            <v>O/D</v>
          </cell>
          <cell r="F156">
            <v>31.5</v>
          </cell>
          <cell r="G156" t="str">
            <v>INDIV.</v>
          </cell>
          <cell r="H156" t="str">
            <v>INDIV.</v>
          </cell>
          <cell r="I156">
            <v>4427.53</v>
          </cell>
          <cell r="J156">
            <v>0</v>
          </cell>
          <cell r="K156">
            <v>0</v>
          </cell>
        </row>
        <row r="157">
          <cell r="A157" t="str">
            <v>WENDICO JAMAICA LIMITED</v>
          </cell>
          <cell r="B157">
            <v>120</v>
          </cell>
          <cell r="C157" t="str">
            <v>13</v>
          </cell>
          <cell r="D157" t="str">
            <v>USD</v>
          </cell>
          <cell r="E157" t="str">
            <v>TERM</v>
          </cell>
          <cell r="F157">
            <v>12</v>
          </cell>
          <cell r="G157" t="str">
            <v>BUSINESS</v>
          </cell>
          <cell r="H157" t="str">
            <v>FOOD</v>
          </cell>
          <cell r="I157">
            <v>4020863.56</v>
          </cell>
          <cell r="J157">
            <v>82870.23000824402</v>
          </cell>
          <cell r="K157">
            <v>4020863.56</v>
          </cell>
        </row>
        <row r="158">
          <cell r="A158" t="str">
            <v>WENDICO JAMAICA LIMITED</v>
          </cell>
          <cell r="B158">
            <v>150</v>
          </cell>
          <cell r="C158" t="str">
            <v>01</v>
          </cell>
          <cell r="D158" t="str">
            <v>USD</v>
          </cell>
          <cell r="E158" t="str">
            <v>LEASE</v>
          </cell>
          <cell r="F158">
            <v>12</v>
          </cell>
          <cell r="G158" t="str">
            <v>BUSINESS</v>
          </cell>
          <cell r="H158" t="str">
            <v>FOOD</v>
          </cell>
          <cell r="I158">
            <v>824512</v>
          </cell>
          <cell r="J158">
            <v>16993.239901071724</v>
          </cell>
          <cell r="K158">
            <v>824512.00000000012</v>
          </cell>
        </row>
        <row r="159">
          <cell r="A159" t="str">
            <v>WENDICO JAMAICA LIMITED</v>
          </cell>
          <cell r="B159">
            <v>150</v>
          </cell>
          <cell r="C159" t="str">
            <v>11</v>
          </cell>
          <cell r="D159" t="str">
            <v>USD</v>
          </cell>
          <cell r="E159" t="str">
            <v>LEASE</v>
          </cell>
          <cell r="F159">
            <v>12</v>
          </cell>
          <cell r="G159" t="str">
            <v>BUSINESS</v>
          </cell>
          <cell r="H159" t="str">
            <v>FOOD</v>
          </cell>
          <cell r="I159">
            <v>10416873.310000001</v>
          </cell>
          <cell r="J159">
            <v>214692.36005770817</v>
          </cell>
          <cell r="K159">
            <v>10416873.310000001</v>
          </cell>
        </row>
        <row r="160">
          <cell r="A160" t="str">
            <v>WENDICO JAMAICA LIMITED</v>
          </cell>
          <cell r="B160">
            <v>200</v>
          </cell>
          <cell r="C160" t="str">
            <v>07</v>
          </cell>
          <cell r="D160" t="str">
            <v>JA $</v>
          </cell>
          <cell r="E160" t="str">
            <v>O/D</v>
          </cell>
          <cell r="F160">
            <v>12</v>
          </cell>
          <cell r="G160" t="str">
            <v>BUSINESS</v>
          </cell>
          <cell r="H160" t="str">
            <v>FOOD</v>
          </cell>
          <cell r="I160">
            <v>183546.15</v>
          </cell>
          <cell r="J160">
            <v>0</v>
          </cell>
          <cell r="K160">
            <v>0</v>
          </cell>
        </row>
        <row r="161">
          <cell r="A161" t="str">
            <v>WILMOT LOURAINE</v>
          </cell>
          <cell r="B161">
            <v>200</v>
          </cell>
          <cell r="C161" t="str">
            <v>01</v>
          </cell>
          <cell r="D161" t="str">
            <v>JA $</v>
          </cell>
          <cell r="E161" t="str">
            <v>O/D</v>
          </cell>
          <cell r="F161">
            <v>0</v>
          </cell>
          <cell r="G161" t="str">
            <v>INDIV.</v>
          </cell>
          <cell r="H161" t="str">
            <v>INDIV.</v>
          </cell>
          <cell r="I161">
            <v>3473.82</v>
          </cell>
          <cell r="J161">
            <v>0</v>
          </cell>
          <cell r="K161">
            <v>0</v>
          </cell>
        </row>
        <row r="162">
          <cell r="A162" t="str">
            <v>WRAY AND NEPHEW GROUP LIMITED</v>
          </cell>
          <cell r="B162">
            <v>120</v>
          </cell>
          <cell r="C162" t="str">
            <v>02</v>
          </cell>
          <cell r="D162" t="str">
            <v>JA $</v>
          </cell>
          <cell r="E162" t="str">
            <v>TERM</v>
          </cell>
          <cell r="F162">
            <v>13</v>
          </cell>
          <cell r="G162" t="str">
            <v>BUSINESS</v>
          </cell>
          <cell r="H162" t="str">
            <v>RUM</v>
          </cell>
          <cell r="I162">
            <v>18500000</v>
          </cell>
          <cell r="J162">
            <v>0</v>
          </cell>
          <cell r="K162">
            <v>0</v>
          </cell>
        </row>
        <row r="163">
          <cell r="A163" t="str">
            <v>WRAY AND NEPHEW GROUP LIMITED</v>
          </cell>
          <cell r="B163">
            <v>120</v>
          </cell>
          <cell r="C163" t="str">
            <v>02</v>
          </cell>
          <cell r="D163" t="str">
            <v>JA $</v>
          </cell>
          <cell r="E163" t="str">
            <v>TERM</v>
          </cell>
          <cell r="F163">
            <v>13</v>
          </cell>
          <cell r="G163" t="str">
            <v>BUSINESS</v>
          </cell>
          <cell r="H163" t="str">
            <v>RUM</v>
          </cell>
          <cell r="I163">
            <v>242058000</v>
          </cell>
          <cell r="J163">
            <v>0</v>
          </cell>
          <cell r="K163">
            <v>0</v>
          </cell>
        </row>
        <row r="164">
          <cell r="A164" t="str">
            <v>WRAY AND NEPHEW GROUP LIMITED</v>
          </cell>
          <cell r="B164">
            <v>120</v>
          </cell>
          <cell r="C164" t="str">
            <v>50</v>
          </cell>
          <cell r="D164" t="str">
            <v>JA $</v>
          </cell>
          <cell r="E164" t="str">
            <v>TERM</v>
          </cell>
          <cell r="F164">
            <v>13</v>
          </cell>
          <cell r="G164" t="str">
            <v>BUSINESS</v>
          </cell>
          <cell r="H164" t="str">
            <v>RUM</v>
          </cell>
          <cell r="I164">
            <v>9038233.75</v>
          </cell>
          <cell r="J164">
            <v>0</v>
          </cell>
          <cell r="K164">
            <v>0</v>
          </cell>
        </row>
        <row r="165">
          <cell r="A165" t="str">
            <v>WRAY AND NEPHEW GROUP LIMITED</v>
          </cell>
          <cell r="B165">
            <v>120</v>
          </cell>
          <cell r="C165" t="str">
            <v>50</v>
          </cell>
          <cell r="D165" t="str">
            <v>JA $</v>
          </cell>
          <cell r="E165" t="str">
            <v>TERM</v>
          </cell>
          <cell r="F165">
            <v>13</v>
          </cell>
          <cell r="G165" t="str">
            <v>BUSINESS</v>
          </cell>
          <cell r="H165" t="str">
            <v>RUM</v>
          </cell>
          <cell r="I165">
            <v>35878432.880000003</v>
          </cell>
          <cell r="J165">
            <v>0</v>
          </cell>
          <cell r="K165">
            <v>0</v>
          </cell>
        </row>
        <row r="166">
          <cell r="A166" t="str">
            <v>WRAY AND NEPHEW GROUP LIMITED</v>
          </cell>
          <cell r="B166">
            <v>120</v>
          </cell>
          <cell r="C166" t="str">
            <v>50</v>
          </cell>
          <cell r="D166" t="str">
            <v>JA $</v>
          </cell>
          <cell r="E166" t="str">
            <v>TERM</v>
          </cell>
          <cell r="F166">
            <v>13</v>
          </cell>
          <cell r="G166" t="str">
            <v>BUSINESS</v>
          </cell>
          <cell r="H166" t="str">
            <v>RUM</v>
          </cell>
          <cell r="I166">
            <v>96778378.370000005</v>
          </cell>
          <cell r="J166">
            <v>0</v>
          </cell>
          <cell r="K166">
            <v>0</v>
          </cell>
        </row>
        <row r="167">
          <cell r="A167" t="str">
            <v>WRIGHT AND T LTD.</v>
          </cell>
          <cell r="B167">
            <v>200</v>
          </cell>
          <cell r="C167" t="str">
            <v>66</v>
          </cell>
          <cell r="D167" t="str">
            <v>JA $</v>
          </cell>
          <cell r="E167" t="str">
            <v>O/D</v>
          </cell>
          <cell r="F167">
            <v>31.5</v>
          </cell>
          <cell r="G167" t="str">
            <v>BUSINESS</v>
          </cell>
          <cell r="H167" t="str">
            <v>PROF.</v>
          </cell>
          <cell r="I167">
            <v>32900.46</v>
          </cell>
          <cell r="J167">
            <v>0</v>
          </cell>
          <cell r="K167">
            <v>0</v>
          </cell>
        </row>
      </sheetData>
      <sheetData sheetId="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
      <sheetName val="OD H.O"/>
      <sheetName val="MainReportEBG"/>
      <sheetName val="Sheet1"/>
      <sheetName val="MainReportEBG (2)"/>
    </sheetNames>
    <sheetDataSet>
      <sheetData sheetId="0"/>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
      <sheetName val="OD H.O"/>
      <sheetName val="MainReportEBG"/>
      <sheetName val="Sheet1"/>
      <sheetName val="MainReportEBG (2)"/>
    </sheetNames>
    <sheetDataSet>
      <sheetData sheetId="0"/>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Main"/>
      <sheetName val="Links"/>
      <sheetName val="ErrCheck"/>
      <sheetName val="OD H.O"/>
      <sheetName val="ANG_"/>
      <sheetName val="GRE_"/>
      <sheetName val="DOM_"/>
      <sheetName val="MON_"/>
      <sheetName val="ST__K&amp;N"/>
      <sheetName val="ST__L"/>
      <sheetName val="ST_VCT_"/>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V"/>
      <sheetName val="UPLOAD"/>
    </sheetNames>
    <sheetDataSet>
      <sheetData sheetId="0">
        <row r="1">
          <cell r="A1" t="str">
            <v>NAME</v>
          </cell>
          <cell r="B1" t="str">
            <v>GL</v>
          </cell>
          <cell r="C1" t="str">
            <v>SL</v>
          </cell>
          <cell r="D1" t="str">
            <v>CCY</v>
          </cell>
          <cell r="E1" t="str">
            <v>TYPE</v>
          </cell>
          <cell r="F1" t="str">
            <v>INT</v>
          </cell>
          <cell r="G1" t="str">
            <v>CBM 4</v>
          </cell>
          <cell r="H1" t="str">
            <v>CBM 5</v>
          </cell>
          <cell r="I1" t="str">
            <v>JMD</v>
          </cell>
          <cell r="J1" t="str">
            <v>USD</v>
          </cell>
          <cell r="K1" t="str">
            <v>JMD</v>
          </cell>
        </row>
        <row r="2">
          <cell r="A2" t="str">
            <v>JAMAICA PUBLIC SERVICE CO. LTD</v>
          </cell>
          <cell r="B2">
            <v>120</v>
          </cell>
          <cell r="C2" t="str">
            <v>02</v>
          </cell>
          <cell r="D2" t="str">
            <v>USD</v>
          </cell>
          <cell r="E2" t="str">
            <v>TERM</v>
          </cell>
          <cell r="F2">
            <v>9.75</v>
          </cell>
          <cell r="G2" t="str">
            <v>BUSINESS</v>
          </cell>
          <cell r="H2" t="str">
            <v>GAS</v>
          </cell>
          <cell r="I2">
            <v>169422000</v>
          </cell>
          <cell r="J2">
            <v>3400000</v>
          </cell>
          <cell r="K2">
            <v>169422000</v>
          </cell>
        </row>
        <row r="3">
          <cell r="A3" t="str">
            <v>TROPICAIR</v>
          </cell>
          <cell r="B3">
            <v>120</v>
          </cell>
          <cell r="C3" t="str">
            <v>02</v>
          </cell>
          <cell r="D3" t="str">
            <v>USD</v>
          </cell>
          <cell r="E3" t="str">
            <v>TERM</v>
          </cell>
          <cell r="F3">
            <v>10</v>
          </cell>
          <cell r="G3" t="str">
            <v>BUSINESS</v>
          </cell>
          <cell r="H3" t="str">
            <v>METALS</v>
          </cell>
          <cell r="I3">
            <v>57304500</v>
          </cell>
          <cell r="J3">
            <v>1150000</v>
          </cell>
          <cell r="K3">
            <v>57304500</v>
          </cell>
        </row>
        <row r="4">
          <cell r="A4" t="str">
            <v>MATROUSSE HOLDINGS LIMITED</v>
          </cell>
          <cell r="B4">
            <v>120</v>
          </cell>
          <cell r="C4" t="str">
            <v>02</v>
          </cell>
          <cell r="D4" t="str">
            <v>USD</v>
          </cell>
          <cell r="E4" t="str">
            <v>TERM</v>
          </cell>
          <cell r="F4">
            <v>11</v>
          </cell>
          <cell r="G4" t="str">
            <v>BUSINESS</v>
          </cell>
          <cell r="H4" t="str">
            <v>PROF.</v>
          </cell>
          <cell r="I4">
            <v>1309107.3500000001</v>
          </cell>
          <cell r="J4">
            <v>26271.469997993179</v>
          </cell>
          <cell r="K4">
            <v>1309107.3500000001</v>
          </cell>
        </row>
        <row r="5">
          <cell r="A5" t="str">
            <v>PORT AUTHORITY OF JAMAICA</v>
          </cell>
          <cell r="B5">
            <v>120</v>
          </cell>
          <cell r="C5" t="str">
            <v>02</v>
          </cell>
          <cell r="D5" t="str">
            <v>USD</v>
          </cell>
          <cell r="E5" t="str">
            <v>TERM</v>
          </cell>
          <cell r="F5">
            <v>11</v>
          </cell>
          <cell r="G5" t="str">
            <v>PSX</v>
          </cell>
          <cell r="H5" t="str">
            <v>PSX</v>
          </cell>
          <cell r="I5">
            <v>49830000</v>
          </cell>
          <cell r="J5">
            <v>1000000</v>
          </cell>
          <cell r="K5">
            <v>49830000</v>
          </cell>
        </row>
        <row r="6">
          <cell r="A6" t="str">
            <v>CHECKER INT'L</v>
          </cell>
          <cell r="B6">
            <v>120</v>
          </cell>
          <cell r="C6" t="str">
            <v>02</v>
          </cell>
          <cell r="D6" t="str">
            <v>USD</v>
          </cell>
          <cell r="E6" t="str">
            <v>TERM</v>
          </cell>
          <cell r="F6">
            <v>12</v>
          </cell>
          <cell r="G6" t="str">
            <v>BUSINESS</v>
          </cell>
          <cell r="H6" t="str">
            <v>MFG-CHEM</v>
          </cell>
          <cell r="I6">
            <v>1190611.1100000001</v>
          </cell>
          <cell r="J6">
            <v>23893.459963877187</v>
          </cell>
          <cell r="K6">
            <v>1190611.1100000001</v>
          </cell>
        </row>
        <row r="7">
          <cell r="A7" t="str">
            <v>JAMAICA BROILERS GROUP</v>
          </cell>
          <cell r="B7">
            <v>120</v>
          </cell>
          <cell r="C7" t="str">
            <v>02</v>
          </cell>
          <cell r="D7" t="str">
            <v>JA $</v>
          </cell>
          <cell r="E7" t="str">
            <v>TERM</v>
          </cell>
          <cell r="F7">
            <v>12</v>
          </cell>
          <cell r="G7" t="str">
            <v>BUSINESS</v>
          </cell>
          <cell r="H7" t="str">
            <v>LIVESTOCK</v>
          </cell>
          <cell r="I7">
            <v>10736845</v>
          </cell>
          <cell r="J7">
            <v>0</v>
          </cell>
          <cell r="K7">
            <v>0</v>
          </cell>
        </row>
        <row r="8">
          <cell r="A8" t="str">
            <v>MUSSON JAMAICA LTD.</v>
          </cell>
          <cell r="B8">
            <v>120</v>
          </cell>
          <cell r="C8" t="str">
            <v>02</v>
          </cell>
          <cell r="D8" t="str">
            <v>JA $</v>
          </cell>
          <cell r="E8" t="str">
            <v>TERM</v>
          </cell>
          <cell r="F8">
            <v>12</v>
          </cell>
          <cell r="G8" t="str">
            <v>BUSINESS</v>
          </cell>
          <cell r="H8" t="str">
            <v>FOOD</v>
          </cell>
          <cell r="I8">
            <v>5500000</v>
          </cell>
          <cell r="J8">
            <v>0</v>
          </cell>
          <cell r="K8">
            <v>0</v>
          </cell>
        </row>
        <row r="9">
          <cell r="A9" t="str">
            <v>VILLAGE RESORTS LIMITED</v>
          </cell>
          <cell r="B9">
            <v>120</v>
          </cell>
          <cell r="C9" t="str">
            <v>02</v>
          </cell>
          <cell r="D9" t="str">
            <v>USD</v>
          </cell>
          <cell r="E9" t="str">
            <v>TERM</v>
          </cell>
          <cell r="F9">
            <v>12</v>
          </cell>
          <cell r="G9" t="str">
            <v>BUSINESS</v>
          </cell>
          <cell r="H9" t="str">
            <v>TOURISM</v>
          </cell>
          <cell r="I9">
            <v>3452969.85</v>
          </cell>
          <cell r="J9">
            <v>69295</v>
          </cell>
          <cell r="K9">
            <v>3452969.85</v>
          </cell>
        </row>
        <row r="10">
          <cell r="A10" t="str">
            <v>WRAY AND NEPHEW GROUP LIMITED</v>
          </cell>
          <cell r="B10">
            <v>120</v>
          </cell>
          <cell r="C10" t="str">
            <v>02</v>
          </cell>
          <cell r="D10" t="str">
            <v>JA $</v>
          </cell>
          <cell r="E10" t="str">
            <v>TERM</v>
          </cell>
          <cell r="F10">
            <v>13</v>
          </cell>
          <cell r="G10" t="str">
            <v>BUSINESS</v>
          </cell>
          <cell r="H10" t="str">
            <v>RUM</v>
          </cell>
          <cell r="I10">
            <v>18500000</v>
          </cell>
          <cell r="J10">
            <v>0</v>
          </cell>
          <cell r="K10">
            <v>0</v>
          </cell>
        </row>
        <row r="11">
          <cell r="A11" t="str">
            <v>WRAY AND NEPHEW GROUP LIMITED</v>
          </cell>
          <cell r="B11">
            <v>120</v>
          </cell>
          <cell r="C11" t="str">
            <v>02</v>
          </cell>
          <cell r="D11" t="str">
            <v>JA $</v>
          </cell>
          <cell r="E11" t="str">
            <v>TERM</v>
          </cell>
          <cell r="F11">
            <v>13</v>
          </cell>
          <cell r="G11" t="str">
            <v>BUSINESS</v>
          </cell>
          <cell r="H11" t="str">
            <v>RUM</v>
          </cell>
          <cell r="I11">
            <v>242058000</v>
          </cell>
          <cell r="J11">
            <v>0</v>
          </cell>
          <cell r="K11">
            <v>0</v>
          </cell>
        </row>
        <row r="12">
          <cell r="A12" t="str">
            <v>SHELL COMPANY W.I. LTD.</v>
          </cell>
          <cell r="B12">
            <v>120</v>
          </cell>
          <cell r="C12" t="str">
            <v>02</v>
          </cell>
          <cell r="D12" t="str">
            <v>JA $</v>
          </cell>
          <cell r="E12" t="str">
            <v>TERM</v>
          </cell>
          <cell r="F12">
            <v>13.7</v>
          </cell>
          <cell r="G12" t="str">
            <v>BUSINESS</v>
          </cell>
          <cell r="H12" t="str">
            <v>GAS</v>
          </cell>
          <cell r="I12">
            <v>70000000</v>
          </cell>
          <cell r="J12">
            <v>0</v>
          </cell>
          <cell r="K12">
            <v>0</v>
          </cell>
        </row>
        <row r="13">
          <cell r="A13" t="str">
            <v>TASTEE LIMITED</v>
          </cell>
          <cell r="B13">
            <v>120</v>
          </cell>
          <cell r="C13" t="str">
            <v>02</v>
          </cell>
          <cell r="D13" t="str">
            <v>JA $</v>
          </cell>
          <cell r="E13" t="str">
            <v>TERM</v>
          </cell>
          <cell r="F13">
            <v>22.63</v>
          </cell>
          <cell r="G13" t="str">
            <v>BUSINESS</v>
          </cell>
          <cell r="H13" t="str">
            <v>FOOD</v>
          </cell>
          <cell r="I13">
            <v>8500000</v>
          </cell>
          <cell r="J13">
            <v>0</v>
          </cell>
          <cell r="K13">
            <v>0</v>
          </cell>
        </row>
        <row r="14">
          <cell r="A14" t="str">
            <v>BARRETT CALMAN</v>
          </cell>
          <cell r="B14">
            <v>120</v>
          </cell>
          <cell r="C14" t="str">
            <v>02</v>
          </cell>
          <cell r="D14" t="str">
            <v>JA $</v>
          </cell>
          <cell r="E14" t="str">
            <v>TERM</v>
          </cell>
          <cell r="F14">
            <v>32</v>
          </cell>
          <cell r="G14" t="str">
            <v>INDIV.</v>
          </cell>
          <cell r="H14" t="str">
            <v>INDIV.</v>
          </cell>
          <cell r="I14">
            <v>3933333.33</v>
          </cell>
          <cell r="J14">
            <v>0</v>
          </cell>
          <cell r="K14">
            <v>0</v>
          </cell>
        </row>
        <row r="15">
          <cell r="A15" t="str">
            <v>VAP LIMITED</v>
          </cell>
          <cell r="B15">
            <v>120</v>
          </cell>
          <cell r="C15" t="str">
            <v>02</v>
          </cell>
          <cell r="D15" t="str">
            <v>JA $</v>
          </cell>
          <cell r="E15" t="str">
            <v>TERM</v>
          </cell>
          <cell r="F15">
            <v>32</v>
          </cell>
          <cell r="G15" t="str">
            <v>BUSINESS</v>
          </cell>
          <cell r="H15" t="str">
            <v>PROF.</v>
          </cell>
          <cell r="I15">
            <v>178537</v>
          </cell>
          <cell r="J15">
            <v>0</v>
          </cell>
          <cell r="K15">
            <v>0</v>
          </cell>
        </row>
        <row r="16">
          <cell r="A16" t="str">
            <v>DUQUESNAY RONALD</v>
          </cell>
          <cell r="B16">
            <v>120</v>
          </cell>
          <cell r="C16" t="str">
            <v>03</v>
          </cell>
          <cell r="D16" t="str">
            <v>JA $</v>
          </cell>
          <cell r="E16" t="str">
            <v>MTG</v>
          </cell>
          <cell r="F16">
            <v>10</v>
          </cell>
          <cell r="G16" t="str">
            <v>INDIV.</v>
          </cell>
          <cell r="H16" t="str">
            <v>INDIV.</v>
          </cell>
          <cell r="I16">
            <v>1854.49</v>
          </cell>
          <cell r="J16">
            <v>0</v>
          </cell>
          <cell r="K16">
            <v>0</v>
          </cell>
        </row>
        <row r="17">
          <cell r="A17" t="str">
            <v>DUQUESNAY STEPHEN</v>
          </cell>
          <cell r="B17">
            <v>120</v>
          </cell>
          <cell r="C17" t="str">
            <v>03</v>
          </cell>
          <cell r="D17" t="str">
            <v>JA $</v>
          </cell>
          <cell r="E17" t="str">
            <v>MTG</v>
          </cell>
          <cell r="F17">
            <v>10</v>
          </cell>
          <cell r="G17" t="str">
            <v>INDIV.</v>
          </cell>
          <cell r="H17" t="str">
            <v>INDIV.</v>
          </cell>
          <cell r="I17">
            <v>0.04</v>
          </cell>
          <cell r="J17">
            <v>0</v>
          </cell>
          <cell r="K17">
            <v>0</v>
          </cell>
        </row>
        <row r="18">
          <cell r="A18" t="str">
            <v>HWE MINING AND CONTRACTING LTD.</v>
          </cell>
          <cell r="B18">
            <v>120</v>
          </cell>
          <cell r="C18" t="str">
            <v>04</v>
          </cell>
          <cell r="D18" t="str">
            <v>USD</v>
          </cell>
          <cell r="E18" t="str">
            <v>TERM</v>
          </cell>
          <cell r="F18">
            <v>12</v>
          </cell>
          <cell r="G18" t="str">
            <v>BUSINESS</v>
          </cell>
          <cell r="H18" t="str">
            <v>MINING</v>
          </cell>
          <cell r="I18">
            <v>1127569.68</v>
          </cell>
          <cell r="J18">
            <v>22628.329921733894</v>
          </cell>
          <cell r="K18">
            <v>1127569.68</v>
          </cell>
        </row>
        <row r="19">
          <cell r="A19" t="str">
            <v>K. CHANDIRAM LIMITED</v>
          </cell>
          <cell r="B19">
            <v>120</v>
          </cell>
          <cell r="C19" t="str">
            <v>04</v>
          </cell>
          <cell r="D19" t="str">
            <v>USD</v>
          </cell>
          <cell r="E19" t="str">
            <v>TERM</v>
          </cell>
          <cell r="F19">
            <v>12</v>
          </cell>
          <cell r="G19" t="str">
            <v>BUSINESS</v>
          </cell>
          <cell r="H19" t="str">
            <v>DIST'N</v>
          </cell>
          <cell r="I19">
            <v>2752036.65</v>
          </cell>
          <cell r="J19">
            <v>55228.509933774832</v>
          </cell>
          <cell r="K19">
            <v>2752036.65</v>
          </cell>
        </row>
        <row r="20">
          <cell r="A20" t="str">
            <v>NESTLE-JMP LIMITED</v>
          </cell>
          <cell r="B20">
            <v>120</v>
          </cell>
          <cell r="C20" t="str">
            <v>04</v>
          </cell>
          <cell r="D20" t="str">
            <v>JA $</v>
          </cell>
          <cell r="E20" t="str">
            <v>TERM</v>
          </cell>
          <cell r="F20">
            <v>12</v>
          </cell>
          <cell r="G20" t="str">
            <v>BUSINESS</v>
          </cell>
          <cell r="H20" t="str">
            <v>FOOD</v>
          </cell>
          <cell r="I20">
            <v>3504653.95</v>
          </cell>
          <cell r="J20">
            <v>0</v>
          </cell>
          <cell r="K20">
            <v>0</v>
          </cell>
        </row>
        <row r="21">
          <cell r="A21" t="str">
            <v>PEGASUS HOTEL</v>
          </cell>
          <cell r="B21">
            <v>120</v>
          </cell>
          <cell r="C21" t="str">
            <v>04</v>
          </cell>
          <cell r="D21" t="str">
            <v>USD</v>
          </cell>
          <cell r="E21" t="str">
            <v>TERM</v>
          </cell>
          <cell r="F21">
            <v>12</v>
          </cell>
          <cell r="G21" t="str">
            <v>BUSINESS</v>
          </cell>
          <cell r="H21" t="str">
            <v>TOURISM</v>
          </cell>
          <cell r="I21">
            <v>914378.01</v>
          </cell>
          <cell r="J21">
            <v>18349.950030102347</v>
          </cell>
          <cell r="K21">
            <v>914378.00999999989</v>
          </cell>
        </row>
        <row r="22">
          <cell r="A22" t="str">
            <v>VILLAGE RESORTS LIMITED</v>
          </cell>
          <cell r="B22">
            <v>120</v>
          </cell>
          <cell r="C22" t="str">
            <v>04</v>
          </cell>
          <cell r="D22" t="str">
            <v>USD</v>
          </cell>
          <cell r="E22" t="str">
            <v>TERM</v>
          </cell>
          <cell r="F22">
            <v>12</v>
          </cell>
          <cell r="G22" t="str">
            <v>BUSINESS</v>
          </cell>
          <cell r="H22" t="str">
            <v>TOURISM</v>
          </cell>
          <cell r="I22">
            <v>752388.65</v>
          </cell>
          <cell r="J22">
            <v>15099.1099739113</v>
          </cell>
          <cell r="K22">
            <v>752388.65</v>
          </cell>
        </row>
        <row r="23">
          <cell r="A23" t="str">
            <v>COATES BROTHERS JAMAICA LIMITED</v>
          </cell>
          <cell r="B23">
            <v>120</v>
          </cell>
          <cell r="C23" t="str">
            <v>04</v>
          </cell>
          <cell r="D23" t="str">
            <v>JA $</v>
          </cell>
          <cell r="E23" t="str">
            <v>TERM</v>
          </cell>
          <cell r="F23">
            <v>15</v>
          </cell>
          <cell r="G23" t="str">
            <v>BUSINESS</v>
          </cell>
          <cell r="H23" t="str">
            <v>PROF.</v>
          </cell>
          <cell r="I23">
            <v>1619354.39</v>
          </cell>
          <cell r="J23">
            <v>0</v>
          </cell>
          <cell r="K23">
            <v>0</v>
          </cell>
        </row>
        <row r="24">
          <cell r="A24" t="str">
            <v>MOORE BUSINESS FORMS CARIB LTD.</v>
          </cell>
          <cell r="B24">
            <v>120</v>
          </cell>
          <cell r="C24" t="str">
            <v>04</v>
          </cell>
          <cell r="D24" t="str">
            <v>JA $</v>
          </cell>
          <cell r="E24" t="str">
            <v>TERM</v>
          </cell>
          <cell r="F24">
            <v>21</v>
          </cell>
          <cell r="G24" t="str">
            <v>BUSINESS</v>
          </cell>
          <cell r="H24" t="str">
            <v>PRINT</v>
          </cell>
          <cell r="I24">
            <v>1348749.34</v>
          </cell>
          <cell r="J24">
            <v>0</v>
          </cell>
          <cell r="K24">
            <v>0</v>
          </cell>
        </row>
        <row r="25">
          <cell r="A25" t="str">
            <v>MOORE BUSINESS FORMS CARIB LTD.</v>
          </cell>
          <cell r="B25">
            <v>120</v>
          </cell>
          <cell r="C25" t="str">
            <v>04</v>
          </cell>
          <cell r="D25" t="str">
            <v>JA $</v>
          </cell>
          <cell r="E25" t="str">
            <v>TERM</v>
          </cell>
          <cell r="F25">
            <v>21</v>
          </cell>
          <cell r="G25" t="str">
            <v>BUSINESS</v>
          </cell>
          <cell r="H25" t="str">
            <v>PRINT</v>
          </cell>
          <cell r="I25">
            <v>5208256.72</v>
          </cell>
          <cell r="J25">
            <v>0</v>
          </cell>
          <cell r="K25">
            <v>0</v>
          </cell>
        </row>
        <row r="26">
          <cell r="A26" t="str">
            <v>THREE RIVERS MGMT. LTD.</v>
          </cell>
          <cell r="B26">
            <v>120</v>
          </cell>
          <cell r="C26" t="str">
            <v>04</v>
          </cell>
          <cell r="D26" t="str">
            <v>JA $</v>
          </cell>
          <cell r="E26" t="str">
            <v>TERM</v>
          </cell>
          <cell r="F26">
            <v>23</v>
          </cell>
          <cell r="G26" t="str">
            <v>BUSINESS</v>
          </cell>
          <cell r="H26" t="str">
            <v>TOURISM</v>
          </cell>
          <cell r="I26">
            <v>2499299.0099999998</v>
          </cell>
          <cell r="J26">
            <v>0</v>
          </cell>
          <cell r="K26">
            <v>0</v>
          </cell>
        </row>
        <row r="27">
          <cell r="A27" t="str">
            <v>CARIBBEAN CEMENT COMPANY LTD</v>
          </cell>
          <cell r="B27">
            <v>120</v>
          </cell>
          <cell r="C27" t="str">
            <v>04</v>
          </cell>
          <cell r="D27" t="str">
            <v>JA $</v>
          </cell>
          <cell r="E27" t="str">
            <v>TERM</v>
          </cell>
          <cell r="F27">
            <v>26.5</v>
          </cell>
          <cell r="G27" t="str">
            <v>BUSINESS</v>
          </cell>
          <cell r="H27" t="str">
            <v>CEMENT</v>
          </cell>
          <cell r="I27">
            <v>3945468.41</v>
          </cell>
          <cell r="J27">
            <v>0</v>
          </cell>
          <cell r="K27">
            <v>0</v>
          </cell>
        </row>
        <row r="28">
          <cell r="A28" t="str">
            <v>COLGATE PALMOLIVE</v>
          </cell>
          <cell r="B28">
            <v>120</v>
          </cell>
          <cell r="C28" t="str">
            <v>04</v>
          </cell>
          <cell r="D28" t="str">
            <v>JA $</v>
          </cell>
          <cell r="E28" t="str">
            <v>TERM</v>
          </cell>
          <cell r="F28">
            <v>26.5</v>
          </cell>
          <cell r="G28" t="str">
            <v>BUSINESS</v>
          </cell>
          <cell r="H28" t="str">
            <v>DIST'N</v>
          </cell>
          <cell r="I28">
            <v>151795.15</v>
          </cell>
          <cell r="J28">
            <v>0</v>
          </cell>
          <cell r="K28">
            <v>0</v>
          </cell>
        </row>
        <row r="29">
          <cell r="A29" t="str">
            <v>GRACE KENNEDY REMITTANCE SERVICE</v>
          </cell>
          <cell r="B29">
            <v>120</v>
          </cell>
          <cell r="C29" t="str">
            <v>04</v>
          </cell>
          <cell r="D29" t="str">
            <v>JA $</v>
          </cell>
          <cell r="E29" t="str">
            <v>TERM</v>
          </cell>
          <cell r="F29">
            <v>32</v>
          </cell>
          <cell r="G29" t="str">
            <v>F.I.</v>
          </cell>
          <cell r="H29" t="str">
            <v>F.I.</v>
          </cell>
          <cell r="I29">
            <v>1149086.8700000001</v>
          </cell>
          <cell r="J29">
            <v>0</v>
          </cell>
          <cell r="K29">
            <v>0</v>
          </cell>
        </row>
        <row r="30">
          <cell r="A30" t="str">
            <v>GOVERNMENT OF JAMAICA</v>
          </cell>
          <cell r="B30">
            <v>120</v>
          </cell>
          <cell r="C30" t="str">
            <v>06</v>
          </cell>
          <cell r="D30" t="str">
            <v>USD</v>
          </cell>
          <cell r="E30" t="str">
            <v>TERM</v>
          </cell>
          <cell r="F30">
            <v>10</v>
          </cell>
          <cell r="G30" t="str">
            <v>C.G</v>
          </cell>
          <cell r="H30" t="str">
            <v>C.G</v>
          </cell>
          <cell r="I30">
            <v>7583513.0899999999</v>
          </cell>
          <cell r="J30">
            <v>152187.69997993176</v>
          </cell>
          <cell r="K30">
            <v>7583513.0899999989</v>
          </cell>
        </row>
        <row r="31">
          <cell r="A31" t="str">
            <v>NICO DISTRIBUTORS LIMITED</v>
          </cell>
          <cell r="B31">
            <v>120</v>
          </cell>
          <cell r="C31" t="str">
            <v>06</v>
          </cell>
          <cell r="D31" t="str">
            <v>JA $</v>
          </cell>
          <cell r="E31" t="str">
            <v>TERM</v>
          </cell>
          <cell r="F31">
            <v>30.75</v>
          </cell>
          <cell r="G31" t="str">
            <v>BUSINESS</v>
          </cell>
          <cell r="H31" t="str">
            <v>DIST'N</v>
          </cell>
          <cell r="I31">
            <v>4003067.01</v>
          </cell>
          <cell r="J31">
            <v>0</v>
          </cell>
          <cell r="K31">
            <v>0</v>
          </cell>
        </row>
        <row r="32">
          <cell r="A32" t="str">
            <v>NICO DISTRIBUTORS LIMITED</v>
          </cell>
          <cell r="B32">
            <v>120</v>
          </cell>
          <cell r="C32" t="str">
            <v>06</v>
          </cell>
          <cell r="D32" t="str">
            <v>USD</v>
          </cell>
          <cell r="E32" t="str">
            <v>TERM</v>
          </cell>
          <cell r="F32">
            <v>30.75</v>
          </cell>
          <cell r="G32" t="str">
            <v>BUSINESS</v>
          </cell>
          <cell r="H32" t="str">
            <v>DIST'N</v>
          </cell>
          <cell r="I32">
            <v>17938800</v>
          </cell>
          <cell r="J32">
            <v>360000</v>
          </cell>
          <cell r="K32">
            <v>17938800</v>
          </cell>
        </row>
        <row r="33">
          <cell r="A33" t="str">
            <v>WENDICO JAMAICA LIMITED</v>
          </cell>
          <cell r="B33">
            <v>120</v>
          </cell>
          <cell r="C33" t="str">
            <v>13</v>
          </cell>
          <cell r="D33" t="str">
            <v>USD</v>
          </cell>
          <cell r="E33" t="str">
            <v>TERM</v>
          </cell>
          <cell r="F33">
            <v>12</v>
          </cell>
          <cell r="G33" t="str">
            <v>BUSINESS</v>
          </cell>
          <cell r="H33" t="str">
            <v>FOOD</v>
          </cell>
          <cell r="I33">
            <v>3621895.04</v>
          </cell>
          <cell r="J33">
            <v>72685.029901665665</v>
          </cell>
          <cell r="K33">
            <v>3621895.04</v>
          </cell>
        </row>
        <row r="34">
          <cell r="A34" t="str">
            <v>SERAMCO</v>
          </cell>
          <cell r="B34">
            <v>120</v>
          </cell>
          <cell r="C34" t="str">
            <v>15</v>
          </cell>
          <cell r="D34" t="str">
            <v>JA $</v>
          </cell>
          <cell r="E34" t="str">
            <v>TERM</v>
          </cell>
          <cell r="F34">
            <v>9.75</v>
          </cell>
          <cell r="G34" t="str">
            <v>BUSINESS</v>
          </cell>
          <cell r="H34" t="str">
            <v>PROF.</v>
          </cell>
          <cell r="I34">
            <v>1027089.52</v>
          </cell>
          <cell r="J34">
            <v>0</v>
          </cell>
          <cell r="K34">
            <v>0</v>
          </cell>
        </row>
        <row r="35">
          <cell r="A35" t="str">
            <v>SERAMCO</v>
          </cell>
          <cell r="B35">
            <v>120</v>
          </cell>
          <cell r="C35" t="str">
            <v>15</v>
          </cell>
          <cell r="D35" t="str">
            <v>USD</v>
          </cell>
          <cell r="E35" t="str">
            <v>TERM</v>
          </cell>
          <cell r="F35">
            <v>9.75</v>
          </cell>
          <cell r="G35" t="str">
            <v>BUSINESS</v>
          </cell>
          <cell r="H35" t="str">
            <v>PROF.</v>
          </cell>
          <cell r="I35">
            <v>3649315.5</v>
          </cell>
          <cell r="J35">
            <v>73235.310054184229</v>
          </cell>
          <cell r="K35">
            <v>3649315.5</v>
          </cell>
        </row>
        <row r="36">
          <cell r="A36" t="str">
            <v>GOVERNMENT OF JAMAICA</v>
          </cell>
          <cell r="B36">
            <v>120</v>
          </cell>
          <cell r="C36" t="str">
            <v>18</v>
          </cell>
          <cell r="D36" t="str">
            <v>USD</v>
          </cell>
          <cell r="E36" t="str">
            <v>TERM</v>
          </cell>
          <cell r="F36">
            <v>10</v>
          </cell>
          <cell r="G36" t="str">
            <v>C.G</v>
          </cell>
          <cell r="H36" t="str">
            <v>C.G</v>
          </cell>
          <cell r="I36">
            <v>120771137.26000001</v>
          </cell>
          <cell r="J36">
            <v>2423663.2000802732</v>
          </cell>
          <cell r="K36">
            <v>120771137.26000001</v>
          </cell>
        </row>
        <row r="37">
          <cell r="A37" t="str">
            <v>SUGAR COMPANY</v>
          </cell>
          <cell r="B37">
            <v>120</v>
          </cell>
          <cell r="C37" t="str">
            <v>18</v>
          </cell>
          <cell r="D37" t="str">
            <v>USD</v>
          </cell>
          <cell r="E37" t="str">
            <v>TERM</v>
          </cell>
          <cell r="F37">
            <v>12</v>
          </cell>
          <cell r="G37" t="str">
            <v>POX</v>
          </cell>
          <cell r="H37" t="str">
            <v>POX</v>
          </cell>
          <cell r="I37">
            <v>6090330.2300000004</v>
          </cell>
          <cell r="J37">
            <v>122222.15994380896</v>
          </cell>
          <cell r="K37">
            <v>6090330.2300000004</v>
          </cell>
        </row>
        <row r="38">
          <cell r="A38" t="str">
            <v>CHALICE LIMITED</v>
          </cell>
          <cell r="B38">
            <v>120</v>
          </cell>
          <cell r="C38" t="str">
            <v>33</v>
          </cell>
          <cell r="D38" t="str">
            <v>JA $</v>
          </cell>
          <cell r="E38" t="str">
            <v>MTG</v>
          </cell>
          <cell r="F38">
            <v>10</v>
          </cell>
          <cell r="G38" t="str">
            <v>BUSINESS</v>
          </cell>
          <cell r="H38" t="str">
            <v>R/E SVCS</v>
          </cell>
          <cell r="I38">
            <v>34595.07</v>
          </cell>
          <cell r="J38">
            <v>0</v>
          </cell>
          <cell r="K38">
            <v>0</v>
          </cell>
        </row>
        <row r="39">
          <cell r="A39" t="str">
            <v>DUQUESNAY RONALD</v>
          </cell>
          <cell r="B39">
            <v>120</v>
          </cell>
          <cell r="C39" t="str">
            <v>33</v>
          </cell>
          <cell r="D39" t="str">
            <v>JA $</v>
          </cell>
          <cell r="E39" t="str">
            <v>MTG</v>
          </cell>
          <cell r="F39">
            <v>10</v>
          </cell>
          <cell r="G39" t="str">
            <v>INDIV.</v>
          </cell>
          <cell r="H39" t="str">
            <v>INDIV.</v>
          </cell>
          <cell r="I39">
            <v>34277.4</v>
          </cell>
          <cell r="J39">
            <v>0</v>
          </cell>
          <cell r="K39">
            <v>0</v>
          </cell>
        </row>
        <row r="40">
          <cell r="A40" t="str">
            <v>DUQUESNAY STEPHEN</v>
          </cell>
          <cell r="B40">
            <v>120</v>
          </cell>
          <cell r="C40" t="str">
            <v>33</v>
          </cell>
          <cell r="D40" t="str">
            <v>JA $</v>
          </cell>
          <cell r="E40" t="str">
            <v>MTG</v>
          </cell>
          <cell r="F40">
            <v>10</v>
          </cell>
          <cell r="G40" t="str">
            <v>INDIV.</v>
          </cell>
          <cell r="H40" t="str">
            <v>INDIV.</v>
          </cell>
          <cell r="I40">
            <v>34180.160000000003</v>
          </cell>
          <cell r="J40">
            <v>0</v>
          </cell>
          <cell r="K40">
            <v>0</v>
          </cell>
        </row>
        <row r="41">
          <cell r="A41" t="str">
            <v>NESTLE-JMP LIMITED</v>
          </cell>
          <cell r="B41">
            <v>120</v>
          </cell>
          <cell r="C41" t="str">
            <v>41</v>
          </cell>
          <cell r="D41" t="str">
            <v>JA $</v>
          </cell>
          <cell r="E41" t="str">
            <v>TERM</v>
          </cell>
          <cell r="F41">
            <v>12</v>
          </cell>
          <cell r="G41" t="str">
            <v>BUSINESS</v>
          </cell>
          <cell r="H41" t="str">
            <v>FOOD</v>
          </cell>
          <cell r="I41">
            <v>88380000</v>
          </cell>
          <cell r="J41">
            <v>0</v>
          </cell>
          <cell r="K41">
            <v>0</v>
          </cell>
        </row>
        <row r="42">
          <cell r="A42" t="str">
            <v>JAMAICA OBSERVER</v>
          </cell>
          <cell r="B42">
            <v>120</v>
          </cell>
          <cell r="C42" t="str">
            <v>42</v>
          </cell>
          <cell r="D42" t="str">
            <v>USD</v>
          </cell>
          <cell r="E42" t="str">
            <v>TERM</v>
          </cell>
          <cell r="F42">
            <v>9.5</v>
          </cell>
          <cell r="G42" t="str">
            <v>BUSINESS</v>
          </cell>
          <cell r="H42" t="str">
            <v>PRINT</v>
          </cell>
          <cell r="I42">
            <v>12045968.98</v>
          </cell>
          <cell r="J42">
            <v>241741.30002006824</v>
          </cell>
          <cell r="K42">
            <v>12045968.98</v>
          </cell>
        </row>
        <row r="43">
          <cell r="A43" t="str">
            <v>TYRES R US LIMITED</v>
          </cell>
          <cell r="B43">
            <v>120</v>
          </cell>
          <cell r="C43" t="str">
            <v>42</v>
          </cell>
          <cell r="D43" t="str">
            <v>USD</v>
          </cell>
          <cell r="E43" t="str">
            <v>TERM</v>
          </cell>
          <cell r="F43">
            <v>14</v>
          </cell>
          <cell r="G43" t="str">
            <v>BUSINESS</v>
          </cell>
          <cell r="H43" t="str">
            <v>DIST'N</v>
          </cell>
          <cell r="I43">
            <v>22011356.07</v>
          </cell>
          <cell r="J43">
            <v>441729</v>
          </cell>
          <cell r="K43">
            <v>22011356.07</v>
          </cell>
        </row>
        <row r="44">
          <cell r="A44" t="str">
            <v>CESCO LIMITED</v>
          </cell>
          <cell r="B44">
            <v>120</v>
          </cell>
          <cell r="C44" t="str">
            <v>42</v>
          </cell>
          <cell r="D44" t="str">
            <v>USD</v>
          </cell>
          <cell r="E44" t="str">
            <v>TERM</v>
          </cell>
          <cell r="F44">
            <v>15</v>
          </cell>
          <cell r="G44" t="str">
            <v>BUSINESS</v>
          </cell>
          <cell r="H44" t="str">
            <v>DIST'N</v>
          </cell>
          <cell r="I44">
            <v>19915615.899999999</v>
          </cell>
          <cell r="J44">
            <v>399671.20008027292</v>
          </cell>
          <cell r="K44">
            <v>19915615.899999999</v>
          </cell>
        </row>
        <row r="45">
          <cell r="A45" t="str">
            <v>FALCON CORPORATION LIMITED</v>
          </cell>
          <cell r="B45">
            <v>120</v>
          </cell>
          <cell r="C45" t="str">
            <v>42</v>
          </cell>
          <cell r="D45" t="str">
            <v>USD</v>
          </cell>
          <cell r="E45" t="str">
            <v>TERM</v>
          </cell>
          <cell r="F45">
            <v>15</v>
          </cell>
          <cell r="G45" t="str">
            <v>BUSINESS</v>
          </cell>
          <cell r="H45" t="str">
            <v>DIST'N</v>
          </cell>
          <cell r="I45">
            <v>1494900</v>
          </cell>
          <cell r="J45">
            <v>30000</v>
          </cell>
          <cell r="K45">
            <v>1494900</v>
          </cell>
        </row>
        <row r="46">
          <cell r="A46" t="str">
            <v>GENERAL TOOL AND SUPPLY</v>
          </cell>
          <cell r="B46">
            <v>120</v>
          </cell>
          <cell r="C46" t="str">
            <v>42</v>
          </cell>
          <cell r="D46" t="str">
            <v>USD</v>
          </cell>
          <cell r="E46" t="str">
            <v>TERM</v>
          </cell>
          <cell r="F46">
            <v>15</v>
          </cell>
          <cell r="G46" t="str">
            <v>BUSINESS</v>
          </cell>
          <cell r="H46" t="str">
            <v>DIST'N</v>
          </cell>
          <cell r="I46">
            <v>7466527.7000000002</v>
          </cell>
          <cell r="J46">
            <v>149840.01003411601</v>
          </cell>
          <cell r="K46">
            <v>7466527.7000000011</v>
          </cell>
        </row>
        <row r="47">
          <cell r="A47" t="str">
            <v>VAP LIMITED</v>
          </cell>
          <cell r="B47">
            <v>120</v>
          </cell>
          <cell r="C47" t="str">
            <v>42</v>
          </cell>
          <cell r="D47" t="str">
            <v>USD</v>
          </cell>
          <cell r="E47" t="str">
            <v>TERM</v>
          </cell>
          <cell r="F47">
            <v>32</v>
          </cell>
          <cell r="G47" t="str">
            <v>BUSINESS</v>
          </cell>
          <cell r="H47" t="str">
            <v>PROF.</v>
          </cell>
          <cell r="I47">
            <v>3161414.52</v>
          </cell>
          <cell r="J47">
            <v>63444</v>
          </cell>
          <cell r="K47">
            <v>3161414.52</v>
          </cell>
        </row>
        <row r="48">
          <cell r="A48" t="str">
            <v>WRAY AND NEPHEW GROUP LIMITED</v>
          </cell>
          <cell r="B48">
            <v>120</v>
          </cell>
          <cell r="C48" t="str">
            <v>50</v>
          </cell>
          <cell r="D48" t="str">
            <v>JA $</v>
          </cell>
          <cell r="E48" t="str">
            <v>TERM</v>
          </cell>
          <cell r="F48">
            <v>13</v>
          </cell>
          <cell r="G48" t="str">
            <v>BUSINESS</v>
          </cell>
          <cell r="H48" t="str">
            <v>RUM</v>
          </cell>
          <cell r="I48">
            <v>8300418.75</v>
          </cell>
          <cell r="J48">
            <v>0</v>
          </cell>
          <cell r="K48">
            <v>0</v>
          </cell>
        </row>
        <row r="49">
          <cell r="A49" t="str">
            <v>WRAY AND NEPHEW GROUP LIMITED</v>
          </cell>
          <cell r="B49">
            <v>120</v>
          </cell>
          <cell r="C49" t="str">
            <v>50</v>
          </cell>
          <cell r="D49" t="str">
            <v>JA $</v>
          </cell>
          <cell r="E49" t="str">
            <v>TERM</v>
          </cell>
          <cell r="F49">
            <v>13</v>
          </cell>
          <cell r="G49" t="str">
            <v>BUSINESS</v>
          </cell>
          <cell r="H49" t="str">
            <v>RUM</v>
          </cell>
          <cell r="I49">
            <v>32324581.199999999</v>
          </cell>
          <cell r="J49">
            <v>0</v>
          </cell>
          <cell r="K49">
            <v>0</v>
          </cell>
        </row>
        <row r="50">
          <cell r="A50" t="str">
            <v>WRAY AND NEPHEW GROUP LIMITED</v>
          </cell>
          <cell r="B50">
            <v>120</v>
          </cell>
          <cell r="C50" t="str">
            <v>50</v>
          </cell>
          <cell r="D50" t="str">
            <v>JA $</v>
          </cell>
          <cell r="E50" t="str">
            <v>TERM</v>
          </cell>
          <cell r="F50">
            <v>13</v>
          </cell>
          <cell r="G50" t="str">
            <v>BUSINESS</v>
          </cell>
          <cell r="H50" t="str">
            <v>RUM</v>
          </cell>
          <cell r="I50">
            <v>93556756.739999995</v>
          </cell>
          <cell r="J50">
            <v>0</v>
          </cell>
          <cell r="K50">
            <v>0</v>
          </cell>
        </row>
        <row r="51">
          <cell r="A51" t="str">
            <v>BOGUES BROTHERS INDUSTRIES LTD</v>
          </cell>
          <cell r="B51">
            <v>120</v>
          </cell>
          <cell r="C51" t="str">
            <v>50</v>
          </cell>
          <cell r="D51" t="str">
            <v>JA $</v>
          </cell>
          <cell r="E51" t="str">
            <v>TERM</v>
          </cell>
          <cell r="F51">
            <v>15</v>
          </cell>
          <cell r="G51" t="str">
            <v>BUSINESS</v>
          </cell>
          <cell r="H51" t="str">
            <v>PROF.</v>
          </cell>
          <cell r="I51">
            <v>5950000</v>
          </cell>
          <cell r="J51">
            <v>0</v>
          </cell>
          <cell r="K51">
            <v>0</v>
          </cell>
        </row>
        <row r="52">
          <cell r="A52" t="str">
            <v>SOMERSET ENTERPRISES LTD.</v>
          </cell>
          <cell r="B52">
            <v>120</v>
          </cell>
          <cell r="C52" t="str">
            <v>50</v>
          </cell>
          <cell r="D52" t="str">
            <v>JA $</v>
          </cell>
          <cell r="E52" t="str">
            <v>TERM</v>
          </cell>
          <cell r="F52">
            <v>20</v>
          </cell>
          <cell r="G52" t="str">
            <v>BUSINESS</v>
          </cell>
          <cell r="H52" t="str">
            <v>TOURISM</v>
          </cell>
          <cell r="I52">
            <v>9557165.6199999992</v>
          </cell>
          <cell r="J52">
            <v>0</v>
          </cell>
          <cell r="K52">
            <v>0</v>
          </cell>
        </row>
        <row r="53">
          <cell r="A53" t="str">
            <v>RESTAURANTS OF JAMAICA</v>
          </cell>
          <cell r="B53">
            <v>120</v>
          </cell>
          <cell r="C53" t="str">
            <v>50</v>
          </cell>
          <cell r="D53" t="str">
            <v>JA $</v>
          </cell>
          <cell r="E53" t="str">
            <v>TERM</v>
          </cell>
          <cell r="F53">
            <v>20.88</v>
          </cell>
          <cell r="G53" t="str">
            <v>BUSINESS</v>
          </cell>
          <cell r="H53" t="str">
            <v>FOOD</v>
          </cell>
          <cell r="I53">
            <v>2763157.8</v>
          </cell>
          <cell r="J53">
            <v>0</v>
          </cell>
          <cell r="K53">
            <v>0</v>
          </cell>
        </row>
        <row r="54">
          <cell r="A54" t="str">
            <v>KEENADON LTD T-A L.G SERV CENTRE</v>
          </cell>
          <cell r="B54">
            <v>120</v>
          </cell>
          <cell r="C54" t="str">
            <v>50</v>
          </cell>
          <cell r="D54" t="str">
            <v>JA $</v>
          </cell>
          <cell r="E54" t="str">
            <v>TERM</v>
          </cell>
          <cell r="F54">
            <v>29</v>
          </cell>
          <cell r="G54" t="str">
            <v>BUSINESS</v>
          </cell>
          <cell r="H54" t="str">
            <v>GAS</v>
          </cell>
          <cell r="I54">
            <v>2091836.63</v>
          </cell>
          <cell r="J54">
            <v>0</v>
          </cell>
          <cell r="K54">
            <v>0</v>
          </cell>
        </row>
        <row r="55">
          <cell r="A55" t="str">
            <v>EPPING OIL COMPANY LIMITED</v>
          </cell>
          <cell r="B55">
            <v>120</v>
          </cell>
          <cell r="C55" t="str">
            <v>50</v>
          </cell>
          <cell r="D55" t="str">
            <v>JA $</v>
          </cell>
          <cell r="E55" t="str">
            <v>TERM</v>
          </cell>
          <cell r="F55">
            <v>31</v>
          </cell>
          <cell r="G55" t="str">
            <v>BUSINESS</v>
          </cell>
          <cell r="H55" t="str">
            <v>GAS</v>
          </cell>
          <cell r="I55">
            <v>2933333.36</v>
          </cell>
          <cell r="J55">
            <v>0</v>
          </cell>
          <cell r="K55">
            <v>0</v>
          </cell>
        </row>
        <row r="56">
          <cell r="A56" t="str">
            <v>EPPING OIL COMPANY LIMITED</v>
          </cell>
          <cell r="B56">
            <v>120</v>
          </cell>
          <cell r="C56" t="str">
            <v>50</v>
          </cell>
          <cell r="D56" t="str">
            <v>JA $</v>
          </cell>
          <cell r="E56" t="str">
            <v>TERM</v>
          </cell>
          <cell r="F56">
            <v>31</v>
          </cell>
          <cell r="G56" t="str">
            <v>BUSINESS</v>
          </cell>
          <cell r="H56" t="str">
            <v>GAS</v>
          </cell>
          <cell r="I56">
            <v>166666.56</v>
          </cell>
          <cell r="J56">
            <v>0</v>
          </cell>
          <cell r="K56">
            <v>0</v>
          </cell>
        </row>
        <row r="57">
          <cell r="A57" t="str">
            <v>VAP LIMITED</v>
          </cell>
          <cell r="B57">
            <v>120</v>
          </cell>
          <cell r="C57" t="str">
            <v>50</v>
          </cell>
          <cell r="D57" t="str">
            <v>JA $</v>
          </cell>
          <cell r="E57" t="str">
            <v>TERM</v>
          </cell>
          <cell r="F57">
            <v>32</v>
          </cell>
          <cell r="G57" t="str">
            <v>BUSINESS</v>
          </cell>
          <cell r="H57" t="str">
            <v>PROF.</v>
          </cell>
          <cell r="I57">
            <v>0.01</v>
          </cell>
          <cell r="J57">
            <v>0</v>
          </cell>
          <cell r="K57">
            <v>0</v>
          </cell>
        </row>
        <row r="58">
          <cell r="A58" t="str">
            <v>CAPITAL AND CREDIT MERCHANT BANK</v>
          </cell>
          <cell r="B58">
            <v>120</v>
          </cell>
          <cell r="C58" t="str">
            <v>51</v>
          </cell>
          <cell r="D58" t="str">
            <v>USD</v>
          </cell>
          <cell r="E58" t="str">
            <v>TERM</v>
          </cell>
          <cell r="F58">
            <v>7.25</v>
          </cell>
          <cell r="G58" t="str">
            <v>F.I.</v>
          </cell>
          <cell r="H58" t="str">
            <v>F.I.</v>
          </cell>
          <cell r="I58">
            <v>164439000</v>
          </cell>
          <cell r="J58">
            <v>3300000</v>
          </cell>
          <cell r="K58">
            <v>164439000</v>
          </cell>
        </row>
        <row r="59">
          <cell r="A59" t="str">
            <v>CLARKE WILLIAM</v>
          </cell>
          <cell r="B59">
            <v>120</v>
          </cell>
          <cell r="C59" t="str">
            <v>52</v>
          </cell>
          <cell r="D59" t="str">
            <v>USD</v>
          </cell>
          <cell r="E59" t="str">
            <v>TERM</v>
          </cell>
          <cell r="F59">
            <v>20</v>
          </cell>
          <cell r="G59" t="str">
            <v>INDIV.</v>
          </cell>
          <cell r="H59" t="str">
            <v>INDIV.</v>
          </cell>
          <cell r="I59">
            <v>9966000</v>
          </cell>
          <cell r="J59">
            <v>200000</v>
          </cell>
          <cell r="K59">
            <v>9966000</v>
          </cell>
        </row>
        <row r="60">
          <cell r="A60" t="str">
            <v>GOVERNMENT OF JAMAICA</v>
          </cell>
          <cell r="B60">
            <v>120</v>
          </cell>
          <cell r="C60" t="str">
            <v>53</v>
          </cell>
          <cell r="D60" t="str">
            <v>USD</v>
          </cell>
          <cell r="E60" t="str">
            <v>TERM</v>
          </cell>
          <cell r="F60">
            <v>10</v>
          </cell>
          <cell r="G60" t="str">
            <v>C.G</v>
          </cell>
          <cell r="H60" t="str">
            <v>C.G</v>
          </cell>
          <cell r="I60">
            <v>1489734.62</v>
          </cell>
          <cell r="J60">
            <v>29896.339955849893</v>
          </cell>
          <cell r="K60">
            <v>1489734.62</v>
          </cell>
        </row>
        <row r="61">
          <cell r="A61" t="str">
            <v>GOVERNMENT OF JAMAICA</v>
          </cell>
          <cell r="B61">
            <v>120</v>
          </cell>
          <cell r="C61" t="str">
            <v>53</v>
          </cell>
          <cell r="D61" t="str">
            <v>USD</v>
          </cell>
          <cell r="E61" t="str">
            <v>TERM</v>
          </cell>
          <cell r="F61">
            <v>10</v>
          </cell>
          <cell r="G61" t="str">
            <v>C.G</v>
          </cell>
          <cell r="H61" t="str">
            <v>C.G</v>
          </cell>
          <cell r="I61">
            <v>211962.87</v>
          </cell>
          <cell r="J61">
            <v>4253.7200481637565</v>
          </cell>
          <cell r="K61">
            <v>211962.86999999997</v>
          </cell>
        </row>
        <row r="62">
          <cell r="A62" t="str">
            <v>GOVERNMENT OF JAMAICA</v>
          </cell>
          <cell r="B62">
            <v>120</v>
          </cell>
          <cell r="C62" t="str">
            <v>53</v>
          </cell>
          <cell r="D62" t="str">
            <v>USD</v>
          </cell>
          <cell r="E62" t="str">
            <v>TERM</v>
          </cell>
          <cell r="F62">
            <v>10</v>
          </cell>
          <cell r="G62" t="str">
            <v>C.G</v>
          </cell>
          <cell r="H62" t="str">
            <v>C.G</v>
          </cell>
          <cell r="I62">
            <v>76411335.129999995</v>
          </cell>
          <cell r="J62">
            <v>1533440.3999598634</v>
          </cell>
          <cell r="K62">
            <v>76411335.129999995</v>
          </cell>
        </row>
        <row r="63">
          <cell r="A63" t="str">
            <v>PORT AUTHORITY OF JAMAICA</v>
          </cell>
          <cell r="B63">
            <v>120</v>
          </cell>
          <cell r="C63" t="str">
            <v>55</v>
          </cell>
          <cell r="D63" t="str">
            <v>USD</v>
          </cell>
          <cell r="E63" t="str">
            <v>TERM</v>
          </cell>
          <cell r="F63">
            <v>11</v>
          </cell>
          <cell r="G63" t="str">
            <v>PSX</v>
          </cell>
          <cell r="H63" t="str">
            <v>PSX</v>
          </cell>
          <cell r="I63">
            <v>26469003.359999999</v>
          </cell>
          <cell r="J63">
            <v>531186.09993979533</v>
          </cell>
          <cell r="K63">
            <v>26469003.359999999</v>
          </cell>
        </row>
        <row r="64">
          <cell r="A64" t="str">
            <v>PORT AUTHORITY OF JAMAICA</v>
          </cell>
          <cell r="B64">
            <v>120</v>
          </cell>
          <cell r="C64" t="str">
            <v>55</v>
          </cell>
          <cell r="D64" t="str">
            <v>USD</v>
          </cell>
          <cell r="E64" t="str">
            <v>TERM</v>
          </cell>
          <cell r="F64">
            <v>11</v>
          </cell>
          <cell r="G64" t="str">
            <v>PSX</v>
          </cell>
          <cell r="H64" t="str">
            <v>PSX</v>
          </cell>
          <cell r="I64">
            <v>1159934.77</v>
          </cell>
          <cell r="J64">
            <v>23277.840056191049</v>
          </cell>
          <cell r="K64">
            <v>1159934.77</v>
          </cell>
        </row>
        <row r="65">
          <cell r="A65" t="str">
            <v>PORT AUTHORITY OF JAMAICA</v>
          </cell>
          <cell r="B65">
            <v>120</v>
          </cell>
          <cell r="C65" t="str">
            <v>55</v>
          </cell>
          <cell r="D65" t="str">
            <v>USD</v>
          </cell>
          <cell r="E65" t="str">
            <v>TERM</v>
          </cell>
          <cell r="F65">
            <v>11</v>
          </cell>
          <cell r="G65" t="str">
            <v>PSX</v>
          </cell>
          <cell r="H65" t="str">
            <v>PSX</v>
          </cell>
          <cell r="I65">
            <v>7096067.0599999996</v>
          </cell>
          <cell r="J65">
            <v>142405.51996789084</v>
          </cell>
          <cell r="K65">
            <v>7096067.0600000005</v>
          </cell>
        </row>
        <row r="66">
          <cell r="A66" t="str">
            <v>TROPICAIR</v>
          </cell>
          <cell r="B66">
            <v>120</v>
          </cell>
          <cell r="C66" t="str">
            <v>63</v>
          </cell>
          <cell r="D66" t="str">
            <v>JA $</v>
          </cell>
          <cell r="E66" t="str">
            <v>TERM</v>
          </cell>
          <cell r="F66">
            <v>10</v>
          </cell>
          <cell r="G66" t="str">
            <v>BUSINESS</v>
          </cell>
          <cell r="H66" t="str">
            <v>METALS</v>
          </cell>
          <cell r="I66">
            <v>1529420</v>
          </cell>
          <cell r="J66">
            <v>0</v>
          </cell>
          <cell r="K66">
            <v>0</v>
          </cell>
        </row>
        <row r="67">
          <cell r="A67" t="str">
            <v>JOHNS HALL AGGREGATES LTD</v>
          </cell>
          <cell r="B67">
            <v>120</v>
          </cell>
          <cell r="C67" t="str">
            <v>95</v>
          </cell>
          <cell r="D67" t="str">
            <v>JA $</v>
          </cell>
          <cell r="E67" t="str">
            <v>TERM</v>
          </cell>
          <cell r="F67">
            <v>29</v>
          </cell>
          <cell r="G67" t="str">
            <v>BUSINESS</v>
          </cell>
          <cell r="H67" t="str">
            <v>MINING</v>
          </cell>
          <cell r="I67">
            <v>105555.75</v>
          </cell>
          <cell r="J67">
            <v>0</v>
          </cell>
          <cell r="K67">
            <v>0</v>
          </cell>
        </row>
        <row r="68">
          <cell r="A68" t="str">
            <v>STAFF-4%</v>
          </cell>
          <cell r="B68">
            <v>121</v>
          </cell>
          <cell r="C68" t="str">
            <v>00</v>
          </cell>
          <cell r="D68" t="str">
            <v>JA $</v>
          </cell>
          <cell r="E68" t="str">
            <v>TERM</v>
          </cell>
          <cell r="F68">
            <v>4</v>
          </cell>
          <cell r="G68" t="str">
            <v>INDIV.</v>
          </cell>
          <cell r="H68" t="str">
            <v>INDIV.</v>
          </cell>
          <cell r="I68">
            <v>58665737.200000003</v>
          </cell>
          <cell r="J68">
            <v>0</v>
          </cell>
          <cell r="K68">
            <v>0</v>
          </cell>
        </row>
        <row r="69">
          <cell r="A69" t="str">
            <v>STAFF-20.75%</v>
          </cell>
          <cell r="B69">
            <v>121</v>
          </cell>
          <cell r="C69" t="str">
            <v>06</v>
          </cell>
          <cell r="D69" t="str">
            <v>JA $</v>
          </cell>
          <cell r="E69" t="str">
            <v>TERM</v>
          </cell>
          <cell r="F69">
            <v>20.75</v>
          </cell>
          <cell r="G69" t="str">
            <v>INDIV.</v>
          </cell>
          <cell r="H69" t="str">
            <v>INDIV.</v>
          </cell>
          <cell r="I69">
            <v>1852677.35</v>
          </cell>
          <cell r="J69">
            <v>0</v>
          </cell>
          <cell r="K69">
            <v>0</v>
          </cell>
        </row>
        <row r="70">
          <cell r="A70" t="str">
            <v>STAFF-3%</v>
          </cell>
          <cell r="B70">
            <v>121</v>
          </cell>
          <cell r="C70" t="str">
            <v>08</v>
          </cell>
          <cell r="D70" t="str">
            <v>JA $</v>
          </cell>
          <cell r="E70" t="str">
            <v>MTG</v>
          </cell>
          <cell r="F70">
            <v>3</v>
          </cell>
          <cell r="G70" t="str">
            <v>INDIV.</v>
          </cell>
          <cell r="H70" t="str">
            <v>construction</v>
          </cell>
          <cell r="I70">
            <v>39679048.170000002</v>
          </cell>
          <cell r="J70">
            <v>0</v>
          </cell>
          <cell r="K70">
            <v>0</v>
          </cell>
        </row>
        <row r="71">
          <cell r="A71" t="str">
            <v>STAFF-16%</v>
          </cell>
          <cell r="B71">
            <v>121</v>
          </cell>
          <cell r="C71" t="str">
            <v>10</v>
          </cell>
          <cell r="D71" t="str">
            <v>JA $</v>
          </cell>
          <cell r="E71" t="str">
            <v>MTG</v>
          </cell>
          <cell r="F71">
            <v>16</v>
          </cell>
          <cell r="G71" t="str">
            <v>INDIV.</v>
          </cell>
          <cell r="H71" t="str">
            <v>construction</v>
          </cell>
          <cell r="I71">
            <v>10972196.08</v>
          </cell>
          <cell r="J71">
            <v>0</v>
          </cell>
          <cell r="K71">
            <v>0</v>
          </cell>
        </row>
        <row r="72">
          <cell r="A72" t="str">
            <v>ESSO STANDARD OIL S.A. LTD.</v>
          </cell>
          <cell r="B72">
            <v>126</v>
          </cell>
          <cell r="C72" t="str">
            <v>02</v>
          </cell>
          <cell r="D72" t="str">
            <v>JA $</v>
          </cell>
          <cell r="E72" t="str">
            <v>O/D</v>
          </cell>
          <cell r="F72">
            <v>12</v>
          </cell>
          <cell r="G72" t="str">
            <v>BUSINESS</v>
          </cell>
          <cell r="H72" t="str">
            <v>GAS</v>
          </cell>
          <cell r="I72">
            <v>6964745.5199999996</v>
          </cell>
          <cell r="J72">
            <v>0</v>
          </cell>
          <cell r="K72">
            <v>0</v>
          </cell>
        </row>
        <row r="73">
          <cell r="A73" t="str">
            <v>JAMAICA COOPERATIVE CREDIT UNION</v>
          </cell>
          <cell r="B73">
            <v>126</v>
          </cell>
          <cell r="C73" t="str">
            <v>02</v>
          </cell>
          <cell r="D73" t="str">
            <v>JA $</v>
          </cell>
          <cell r="E73" t="str">
            <v>O/D</v>
          </cell>
          <cell r="F73">
            <v>12</v>
          </cell>
          <cell r="G73" t="str">
            <v>F.I.</v>
          </cell>
          <cell r="H73" t="str">
            <v>F.I.</v>
          </cell>
          <cell r="I73">
            <v>429454.18</v>
          </cell>
          <cell r="J73">
            <v>0</v>
          </cell>
          <cell r="K73">
            <v>0</v>
          </cell>
        </row>
        <row r="74">
          <cell r="A74" t="str">
            <v>MUSSON JAMAICA LTD.</v>
          </cell>
          <cell r="B74">
            <v>126</v>
          </cell>
          <cell r="C74" t="str">
            <v>02</v>
          </cell>
          <cell r="D74" t="str">
            <v>JA $</v>
          </cell>
          <cell r="E74" t="str">
            <v>O/D</v>
          </cell>
          <cell r="F74">
            <v>12</v>
          </cell>
          <cell r="G74" t="str">
            <v>BUSINESS</v>
          </cell>
          <cell r="H74" t="str">
            <v>FOOD</v>
          </cell>
          <cell r="I74">
            <v>39578.18</v>
          </cell>
          <cell r="J74">
            <v>0</v>
          </cell>
          <cell r="K74">
            <v>0</v>
          </cell>
        </row>
        <row r="75">
          <cell r="A75" t="str">
            <v>RED STRIPE</v>
          </cell>
          <cell r="B75">
            <v>126</v>
          </cell>
          <cell r="C75" t="str">
            <v>02</v>
          </cell>
          <cell r="D75" t="str">
            <v>JA $</v>
          </cell>
          <cell r="E75" t="str">
            <v>O/D</v>
          </cell>
          <cell r="F75">
            <v>12</v>
          </cell>
          <cell r="G75" t="str">
            <v>BUSINESS</v>
          </cell>
          <cell r="H75" t="str">
            <v>FOOD</v>
          </cell>
          <cell r="I75">
            <v>14363558.75</v>
          </cell>
          <cell r="J75">
            <v>0</v>
          </cell>
          <cell r="K75">
            <v>0</v>
          </cell>
        </row>
        <row r="76">
          <cell r="A76" t="str">
            <v>SEPROD LIMITED</v>
          </cell>
          <cell r="B76">
            <v>126</v>
          </cell>
          <cell r="C76" t="str">
            <v>02</v>
          </cell>
          <cell r="D76" t="str">
            <v>JA $</v>
          </cell>
          <cell r="E76" t="str">
            <v>O/D</v>
          </cell>
          <cell r="F76">
            <v>12</v>
          </cell>
          <cell r="G76" t="str">
            <v>BUSINESS</v>
          </cell>
          <cell r="H76" t="str">
            <v>DIST'N</v>
          </cell>
          <cell r="I76">
            <v>255557.76000000001</v>
          </cell>
          <cell r="J76">
            <v>0</v>
          </cell>
          <cell r="K76">
            <v>0</v>
          </cell>
        </row>
        <row r="77">
          <cell r="A77" t="str">
            <v>DUB PLATE MUSIC PUBLISHERS LTD.</v>
          </cell>
          <cell r="B77">
            <v>126</v>
          </cell>
          <cell r="C77" t="str">
            <v>06</v>
          </cell>
          <cell r="D77" t="str">
            <v>JA $</v>
          </cell>
          <cell r="E77" t="str">
            <v>O/D</v>
          </cell>
          <cell r="F77">
            <v>12</v>
          </cell>
          <cell r="G77" t="str">
            <v>BUSINESS</v>
          </cell>
          <cell r="H77" t="str">
            <v>ENTERTAINMENT</v>
          </cell>
          <cell r="I77">
            <v>108974.9</v>
          </cell>
          <cell r="J77">
            <v>0</v>
          </cell>
          <cell r="K77">
            <v>0</v>
          </cell>
        </row>
        <row r="78">
          <cell r="A78" t="str">
            <v>JAMAICA ELECTRICAL TECHNOLOGY</v>
          </cell>
          <cell r="B78">
            <v>126</v>
          </cell>
          <cell r="C78" t="str">
            <v>07</v>
          </cell>
          <cell r="D78" t="str">
            <v>JA $</v>
          </cell>
          <cell r="E78" t="str">
            <v>O/D</v>
          </cell>
          <cell r="F78">
            <v>21</v>
          </cell>
          <cell r="G78" t="str">
            <v>BUSINESS</v>
          </cell>
          <cell r="H78" t="str">
            <v>PROF.</v>
          </cell>
          <cell r="I78">
            <v>277007.51</v>
          </cell>
          <cell r="J78">
            <v>0</v>
          </cell>
          <cell r="K78">
            <v>0</v>
          </cell>
        </row>
        <row r="79">
          <cell r="A79" t="str">
            <v>JOHNSON &amp; JOHNSON JA. LTD.</v>
          </cell>
          <cell r="B79">
            <v>127</v>
          </cell>
          <cell r="C79" t="str">
            <v>01</v>
          </cell>
          <cell r="D79" t="str">
            <v>JA $</v>
          </cell>
          <cell r="E79" t="str">
            <v>O/D</v>
          </cell>
          <cell r="F79">
            <v>26.3</v>
          </cell>
          <cell r="G79" t="str">
            <v>BUSINESS</v>
          </cell>
          <cell r="H79" t="str">
            <v>DIST'N</v>
          </cell>
          <cell r="I79">
            <v>22361583.039999999</v>
          </cell>
          <cell r="J79">
            <v>0</v>
          </cell>
          <cell r="K79">
            <v>0</v>
          </cell>
        </row>
        <row r="80">
          <cell r="A80" t="str">
            <v>HARDWARE &amp; LUMBER LTD.</v>
          </cell>
          <cell r="B80">
            <v>127</v>
          </cell>
          <cell r="C80" t="str">
            <v>02</v>
          </cell>
          <cell r="D80" t="str">
            <v>JA $</v>
          </cell>
          <cell r="E80" t="str">
            <v>O/D</v>
          </cell>
          <cell r="F80">
            <v>19</v>
          </cell>
          <cell r="G80" t="str">
            <v>BUSINESS</v>
          </cell>
          <cell r="H80" t="str">
            <v>DIST'N</v>
          </cell>
          <cell r="I80">
            <v>2839209.68</v>
          </cell>
          <cell r="J80">
            <v>0</v>
          </cell>
          <cell r="K80">
            <v>0</v>
          </cell>
        </row>
        <row r="81">
          <cell r="A81" t="str">
            <v>NESTLE JAMAICA LIMITED</v>
          </cell>
          <cell r="B81">
            <v>127</v>
          </cell>
          <cell r="C81" t="str">
            <v>02</v>
          </cell>
          <cell r="D81" t="str">
            <v>JA $</v>
          </cell>
          <cell r="E81" t="str">
            <v>O/D</v>
          </cell>
          <cell r="F81">
            <v>19</v>
          </cell>
          <cell r="G81" t="str">
            <v>BUSINESS</v>
          </cell>
          <cell r="H81" t="str">
            <v>FOOD</v>
          </cell>
          <cell r="I81">
            <v>7304.78</v>
          </cell>
          <cell r="J81">
            <v>0</v>
          </cell>
          <cell r="K81">
            <v>0</v>
          </cell>
        </row>
        <row r="82">
          <cell r="A82" t="str">
            <v>MYERS,FLETCHER AND GORDON</v>
          </cell>
          <cell r="B82">
            <v>127</v>
          </cell>
          <cell r="C82" t="str">
            <v>02</v>
          </cell>
          <cell r="D82" t="str">
            <v>JA $</v>
          </cell>
          <cell r="E82" t="str">
            <v>O/D</v>
          </cell>
          <cell r="F82">
            <v>26.3</v>
          </cell>
          <cell r="G82" t="str">
            <v>BUSINESS</v>
          </cell>
          <cell r="H82" t="str">
            <v>PROF.</v>
          </cell>
          <cell r="I82">
            <v>1285294.55</v>
          </cell>
          <cell r="J82">
            <v>0</v>
          </cell>
          <cell r="K82">
            <v>0</v>
          </cell>
        </row>
        <row r="83">
          <cell r="A83" t="str">
            <v>TEXACO CARIBBEAN INC.</v>
          </cell>
          <cell r="B83">
            <v>127</v>
          </cell>
          <cell r="C83" t="str">
            <v>02</v>
          </cell>
          <cell r="D83" t="str">
            <v>JA $</v>
          </cell>
          <cell r="E83" t="str">
            <v>O/D</v>
          </cell>
          <cell r="F83">
            <v>29</v>
          </cell>
          <cell r="G83" t="str">
            <v>BUSINESS</v>
          </cell>
          <cell r="H83" t="str">
            <v>GAS</v>
          </cell>
          <cell r="I83">
            <v>478.04</v>
          </cell>
          <cell r="J83">
            <v>0</v>
          </cell>
          <cell r="K83">
            <v>0</v>
          </cell>
        </row>
        <row r="84">
          <cell r="A84" t="str">
            <v>AAA CARGO BROKERS</v>
          </cell>
          <cell r="B84">
            <v>127</v>
          </cell>
          <cell r="C84" t="str">
            <v>06</v>
          </cell>
          <cell r="D84" t="str">
            <v>JA $</v>
          </cell>
          <cell r="E84" t="str">
            <v>O/D</v>
          </cell>
          <cell r="F84">
            <v>19</v>
          </cell>
          <cell r="G84" t="str">
            <v>BUSINESS</v>
          </cell>
          <cell r="H84" t="str">
            <v>PROF.</v>
          </cell>
          <cell r="I84">
            <v>56652.78</v>
          </cell>
          <cell r="J84">
            <v>0</v>
          </cell>
          <cell r="K84">
            <v>0</v>
          </cell>
        </row>
        <row r="85">
          <cell r="A85" t="str">
            <v>CHECKER CHEMICALS LIMITED</v>
          </cell>
          <cell r="B85">
            <v>127</v>
          </cell>
          <cell r="C85" t="str">
            <v>06</v>
          </cell>
          <cell r="D85" t="str">
            <v>JA $</v>
          </cell>
          <cell r="E85" t="str">
            <v>O/D</v>
          </cell>
          <cell r="F85">
            <v>19</v>
          </cell>
          <cell r="G85" t="str">
            <v>BUSINESS</v>
          </cell>
          <cell r="H85" t="str">
            <v>MFG-CHEM</v>
          </cell>
          <cell r="I85">
            <v>605145.06999999995</v>
          </cell>
          <cell r="J85">
            <v>0</v>
          </cell>
          <cell r="K85">
            <v>0</v>
          </cell>
        </row>
        <row r="86">
          <cell r="A86" t="str">
            <v>CIVIL ENG. RESEARCH AND TESTING</v>
          </cell>
          <cell r="B86">
            <v>127</v>
          </cell>
          <cell r="C86" t="str">
            <v>06</v>
          </cell>
          <cell r="D86" t="str">
            <v>JA $</v>
          </cell>
          <cell r="E86" t="str">
            <v>O/D</v>
          </cell>
          <cell r="F86">
            <v>19</v>
          </cell>
          <cell r="G86" t="str">
            <v>BUSINESS</v>
          </cell>
          <cell r="H86" t="str">
            <v>PROF.</v>
          </cell>
          <cell r="I86">
            <v>261455.51</v>
          </cell>
          <cell r="J86">
            <v>0</v>
          </cell>
          <cell r="K86">
            <v>0</v>
          </cell>
        </row>
        <row r="87">
          <cell r="A87" t="str">
            <v>HARMAN SALES COMPANY LTD.</v>
          </cell>
          <cell r="B87">
            <v>127</v>
          </cell>
          <cell r="C87" t="str">
            <v>06</v>
          </cell>
          <cell r="D87" t="str">
            <v>JA $</v>
          </cell>
          <cell r="E87" t="str">
            <v>O/D</v>
          </cell>
          <cell r="F87">
            <v>19</v>
          </cell>
          <cell r="G87" t="str">
            <v>BUSINESS</v>
          </cell>
          <cell r="H87" t="str">
            <v>DIST'N</v>
          </cell>
          <cell r="I87">
            <v>171139.57</v>
          </cell>
          <cell r="J87">
            <v>0</v>
          </cell>
          <cell r="K87">
            <v>0</v>
          </cell>
        </row>
        <row r="88">
          <cell r="A88" t="str">
            <v>IT'S A DOGS WORLD LIMITED</v>
          </cell>
          <cell r="B88">
            <v>127</v>
          </cell>
          <cell r="C88" t="str">
            <v>06</v>
          </cell>
          <cell r="D88" t="str">
            <v>JA $</v>
          </cell>
          <cell r="E88" t="str">
            <v>O/D</v>
          </cell>
          <cell r="F88">
            <v>19</v>
          </cell>
          <cell r="G88" t="str">
            <v>BUSINESS</v>
          </cell>
          <cell r="H88" t="str">
            <v>PROF.</v>
          </cell>
          <cell r="I88">
            <v>53588.29</v>
          </cell>
          <cell r="J88">
            <v>0</v>
          </cell>
          <cell r="K88">
            <v>0</v>
          </cell>
        </row>
        <row r="89">
          <cell r="A89" t="str">
            <v>JAMAICA UCC BLUE MTN. COFFEE CO.</v>
          </cell>
          <cell r="B89">
            <v>127</v>
          </cell>
          <cell r="C89" t="str">
            <v>06</v>
          </cell>
          <cell r="D89" t="str">
            <v>JA $</v>
          </cell>
          <cell r="E89" t="str">
            <v>O/D</v>
          </cell>
          <cell r="F89">
            <v>19</v>
          </cell>
          <cell r="G89" t="str">
            <v>BUSINESS</v>
          </cell>
          <cell r="H89" t="str">
            <v>FOOD</v>
          </cell>
          <cell r="I89">
            <v>200362.27</v>
          </cell>
          <cell r="J89">
            <v>0</v>
          </cell>
          <cell r="K89">
            <v>0</v>
          </cell>
        </row>
        <row r="90">
          <cell r="A90" t="str">
            <v>KEENADON LTD T-A L.G SERV CENTRE</v>
          </cell>
          <cell r="B90">
            <v>127</v>
          </cell>
          <cell r="C90" t="str">
            <v>06</v>
          </cell>
          <cell r="D90" t="str">
            <v>JA $</v>
          </cell>
          <cell r="E90" t="str">
            <v>O/D</v>
          </cell>
          <cell r="F90">
            <v>29</v>
          </cell>
          <cell r="G90" t="str">
            <v>BUSINESS</v>
          </cell>
          <cell r="H90" t="str">
            <v>GAS</v>
          </cell>
          <cell r="I90">
            <v>1109116.2</v>
          </cell>
          <cell r="J90">
            <v>0</v>
          </cell>
          <cell r="K90">
            <v>0</v>
          </cell>
        </row>
        <row r="91">
          <cell r="A91" t="str">
            <v>VAP LIMITED</v>
          </cell>
          <cell r="B91">
            <v>127</v>
          </cell>
          <cell r="C91" t="str">
            <v>06</v>
          </cell>
          <cell r="D91" t="str">
            <v>JA $</v>
          </cell>
          <cell r="E91" t="str">
            <v>O/D</v>
          </cell>
          <cell r="F91">
            <v>32</v>
          </cell>
          <cell r="G91" t="str">
            <v>BUSINESS</v>
          </cell>
          <cell r="H91" t="str">
            <v>PROF.</v>
          </cell>
          <cell r="I91">
            <v>2648181.2799999998</v>
          </cell>
          <cell r="J91">
            <v>0</v>
          </cell>
          <cell r="K91">
            <v>0</v>
          </cell>
        </row>
        <row r="92">
          <cell r="A92" t="str">
            <v>TIMO'S TRADING LIMITED</v>
          </cell>
          <cell r="B92">
            <v>127</v>
          </cell>
          <cell r="C92" t="str">
            <v>07</v>
          </cell>
          <cell r="D92" t="str">
            <v>JA $</v>
          </cell>
          <cell r="E92" t="str">
            <v>O/D</v>
          </cell>
          <cell r="F92">
            <v>17</v>
          </cell>
          <cell r="G92" t="str">
            <v>BUSINESS</v>
          </cell>
          <cell r="H92" t="str">
            <v>DIST'N</v>
          </cell>
          <cell r="I92">
            <v>9169134.4600000009</v>
          </cell>
          <cell r="J92">
            <v>0</v>
          </cell>
          <cell r="K92">
            <v>0</v>
          </cell>
        </row>
        <row r="93">
          <cell r="A93" t="str">
            <v>CARIBBEAN BRAKE PRODUCTS LTD</v>
          </cell>
          <cell r="B93">
            <v>128</v>
          </cell>
          <cell r="C93" t="str">
            <v>03</v>
          </cell>
          <cell r="D93" t="str">
            <v>USD</v>
          </cell>
          <cell r="E93" t="str">
            <v>L/C</v>
          </cell>
          <cell r="F93">
            <v>9.4600000000000009</v>
          </cell>
          <cell r="G93" t="str">
            <v>BUSINESS</v>
          </cell>
          <cell r="H93" t="str">
            <v>MFG-OTHER</v>
          </cell>
          <cell r="I93">
            <v>16156586.699999999</v>
          </cell>
          <cell r="J93">
            <v>324234.13004214328</v>
          </cell>
          <cell r="K93">
            <v>16156586.699999999</v>
          </cell>
        </row>
        <row r="94">
          <cell r="A94" t="str">
            <v>GREAT RESORTS</v>
          </cell>
          <cell r="B94">
            <v>128</v>
          </cell>
          <cell r="C94" t="str">
            <v>03</v>
          </cell>
          <cell r="D94" t="str">
            <v>USD</v>
          </cell>
          <cell r="E94" t="str">
            <v>L/C</v>
          </cell>
          <cell r="F94">
            <v>9.4600000000000009</v>
          </cell>
          <cell r="G94" t="str">
            <v>BUSINESS</v>
          </cell>
          <cell r="H94" t="str">
            <v>TOURISM</v>
          </cell>
          <cell r="I94">
            <v>2488599.89</v>
          </cell>
          <cell r="J94">
            <v>49941.799919727076</v>
          </cell>
          <cell r="K94">
            <v>2488599.89</v>
          </cell>
        </row>
        <row r="95">
          <cell r="A95" t="str">
            <v>CN INDUSTRIAL SUPPLIES LTD.</v>
          </cell>
          <cell r="B95">
            <v>128</v>
          </cell>
          <cell r="C95" t="str">
            <v>03</v>
          </cell>
          <cell r="D95" t="str">
            <v>USD</v>
          </cell>
          <cell r="E95" t="str">
            <v>L/C</v>
          </cell>
          <cell r="F95">
            <v>14</v>
          </cell>
          <cell r="G95" t="str">
            <v>BUSINESS</v>
          </cell>
          <cell r="H95" t="str">
            <v>DIST'N</v>
          </cell>
          <cell r="I95">
            <v>818612.22</v>
          </cell>
          <cell r="J95">
            <v>16428.099939795306</v>
          </cell>
          <cell r="K95">
            <v>818612.22000000009</v>
          </cell>
        </row>
        <row r="96">
          <cell r="A96" t="str">
            <v>JAMAICA PUBLIC SERVICE CO. LTD</v>
          </cell>
          <cell r="B96">
            <v>128</v>
          </cell>
          <cell r="C96" t="str">
            <v>14</v>
          </cell>
          <cell r="D96" t="str">
            <v>USD</v>
          </cell>
          <cell r="E96" t="str">
            <v>L/C</v>
          </cell>
          <cell r="F96">
            <v>9.75</v>
          </cell>
          <cell r="G96" t="str">
            <v>BUSINESS</v>
          </cell>
          <cell r="H96" t="str">
            <v>GAS</v>
          </cell>
          <cell r="I96">
            <v>80193032.989999995</v>
          </cell>
          <cell r="J96">
            <v>1609332.3899257474</v>
          </cell>
          <cell r="K96">
            <v>80193032.989999995</v>
          </cell>
        </row>
        <row r="97">
          <cell r="A97" t="str">
            <v>INTERNATIONAL HOTELS</v>
          </cell>
          <cell r="B97">
            <v>150</v>
          </cell>
          <cell r="C97" t="str">
            <v>00</v>
          </cell>
          <cell r="D97" t="str">
            <v>USD</v>
          </cell>
          <cell r="E97" t="str">
            <v>LEASE</v>
          </cell>
          <cell r="F97">
            <v>12.5</v>
          </cell>
          <cell r="G97" t="str">
            <v>BUSINESS</v>
          </cell>
          <cell r="H97" t="str">
            <v>TOURISM</v>
          </cell>
          <cell r="I97">
            <v>41862134.170000002</v>
          </cell>
          <cell r="J97">
            <v>840099.02006823209</v>
          </cell>
          <cell r="K97">
            <v>41862134.170000002</v>
          </cell>
        </row>
        <row r="98">
          <cell r="A98" t="str">
            <v>CONTINENTAL BAKING CO.</v>
          </cell>
          <cell r="B98">
            <v>150</v>
          </cell>
          <cell r="C98" t="str">
            <v>00</v>
          </cell>
          <cell r="D98" t="str">
            <v>USD</v>
          </cell>
          <cell r="E98" t="str">
            <v>LEASE</v>
          </cell>
          <cell r="F98">
            <v>15</v>
          </cell>
          <cell r="G98" t="str">
            <v>BUSINESS</v>
          </cell>
          <cell r="H98" t="str">
            <v>FOOD</v>
          </cell>
          <cell r="I98">
            <v>10887210.199999999</v>
          </cell>
          <cell r="J98">
            <v>218487.06000401365</v>
          </cell>
          <cell r="K98">
            <v>10887210.199999999</v>
          </cell>
        </row>
        <row r="99">
          <cell r="A99" t="str">
            <v>CONTINENTAL BAKING CO.</v>
          </cell>
          <cell r="B99">
            <v>150</v>
          </cell>
          <cell r="C99" t="str">
            <v>00</v>
          </cell>
          <cell r="D99" t="str">
            <v>USD</v>
          </cell>
          <cell r="E99" t="str">
            <v>LEASE</v>
          </cell>
          <cell r="F99">
            <v>15</v>
          </cell>
          <cell r="G99" t="str">
            <v>BUSINESS</v>
          </cell>
          <cell r="H99" t="str">
            <v>FOOD</v>
          </cell>
          <cell r="I99">
            <v>21632149.27</v>
          </cell>
          <cell r="J99">
            <v>434118.98996588401</v>
          </cell>
          <cell r="K99">
            <v>21632149.27</v>
          </cell>
        </row>
        <row r="100">
          <cell r="A100" t="str">
            <v>RESTAURANTS OF JAMAICA</v>
          </cell>
          <cell r="B100">
            <v>150</v>
          </cell>
          <cell r="C100" t="str">
            <v>00</v>
          </cell>
          <cell r="D100" t="str">
            <v>JA $</v>
          </cell>
          <cell r="E100" t="str">
            <v>LEASE</v>
          </cell>
          <cell r="F100">
            <v>20.88</v>
          </cell>
          <cell r="G100" t="str">
            <v>BUSINESS</v>
          </cell>
          <cell r="H100" t="str">
            <v>FOOD</v>
          </cell>
          <cell r="I100">
            <v>1906392.03</v>
          </cell>
          <cell r="J100">
            <v>0</v>
          </cell>
          <cell r="K100">
            <v>0</v>
          </cell>
        </row>
        <row r="101">
          <cell r="A101" t="str">
            <v>INTL INGREDIENTS LTD.</v>
          </cell>
          <cell r="B101">
            <v>150</v>
          </cell>
          <cell r="C101" t="str">
            <v>00</v>
          </cell>
          <cell r="D101" t="str">
            <v>JA $</v>
          </cell>
          <cell r="E101" t="str">
            <v>LEASE</v>
          </cell>
          <cell r="F101">
            <v>24</v>
          </cell>
          <cell r="G101" t="str">
            <v>BUSINESS</v>
          </cell>
          <cell r="H101" t="str">
            <v>FOOD</v>
          </cell>
          <cell r="I101">
            <v>3056121.06</v>
          </cell>
          <cell r="J101">
            <v>0</v>
          </cell>
          <cell r="K101">
            <v>0</v>
          </cell>
        </row>
        <row r="102">
          <cell r="A102" t="str">
            <v>WENDICO JAMAICA LIMITED</v>
          </cell>
          <cell r="B102">
            <v>150</v>
          </cell>
          <cell r="C102" t="str">
            <v>01</v>
          </cell>
          <cell r="D102" t="str">
            <v>USD</v>
          </cell>
          <cell r="E102" t="str">
            <v>LEASE</v>
          </cell>
          <cell r="F102">
            <v>12</v>
          </cell>
          <cell r="G102" t="str">
            <v>BUSINESS</v>
          </cell>
          <cell r="H102" t="str">
            <v>FOOD</v>
          </cell>
          <cell r="I102">
            <v>1275083.43</v>
          </cell>
          <cell r="J102">
            <v>25588.670078266103</v>
          </cell>
          <cell r="K102">
            <v>1275083.43</v>
          </cell>
        </row>
        <row r="103">
          <cell r="A103" t="str">
            <v>INTERNATIONAL HOTELS</v>
          </cell>
          <cell r="B103">
            <v>150</v>
          </cell>
          <cell r="C103" t="str">
            <v>01</v>
          </cell>
          <cell r="D103" t="str">
            <v>USD</v>
          </cell>
          <cell r="E103" t="str">
            <v>LEASE</v>
          </cell>
          <cell r="F103">
            <v>12.5</v>
          </cell>
          <cell r="G103" t="str">
            <v>BUSINESS</v>
          </cell>
          <cell r="H103" t="str">
            <v>TOURISM</v>
          </cell>
          <cell r="I103">
            <v>2297893.5099999998</v>
          </cell>
          <cell r="J103">
            <v>46114.660044150107</v>
          </cell>
          <cell r="K103">
            <v>2297893.5099999998</v>
          </cell>
        </row>
        <row r="104">
          <cell r="A104" t="str">
            <v>CONTINENTAL BAKING CO.</v>
          </cell>
          <cell r="B104">
            <v>150</v>
          </cell>
          <cell r="C104" t="str">
            <v>01</v>
          </cell>
          <cell r="D104" t="str">
            <v>USD</v>
          </cell>
          <cell r="E104" t="str">
            <v>LEASE</v>
          </cell>
          <cell r="F104">
            <v>15</v>
          </cell>
          <cell r="G104" t="str">
            <v>BUSINESS</v>
          </cell>
          <cell r="H104" t="str">
            <v>FOOD</v>
          </cell>
          <cell r="I104">
            <v>7518.82</v>
          </cell>
          <cell r="J104">
            <v>150.88942404174193</v>
          </cell>
          <cell r="K104">
            <v>7518.8200000000006</v>
          </cell>
        </row>
        <row r="105">
          <cell r="A105" t="str">
            <v>INTL INGREDIENTS LTD.</v>
          </cell>
          <cell r="B105">
            <v>150</v>
          </cell>
          <cell r="C105" t="str">
            <v>01</v>
          </cell>
          <cell r="D105" t="str">
            <v>JA $</v>
          </cell>
          <cell r="E105" t="str">
            <v>LEASE</v>
          </cell>
          <cell r="F105">
            <v>24</v>
          </cell>
          <cell r="G105" t="str">
            <v>BUSINESS</v>
          </cell>
          <cell r="H105" t="str">
            <v>FOOD</v>
          </cell>
          <cell r="I105">
            <v>143637.07</v>
          </cell>
          <cell r="J105">
            <v>0</v>
          </cell>
          <cell r="K105">
            <v>0</v>
          </cell>
        </row>
        <row r="106">
          <cell r="A106" t="str">
            <v>CAYMANAS DEVELOPMENT</v>
          </cell>
          <cell r="B106">
            <v>150</v>
          </cell>
          <cell r="C106" t="str">
            <v>02</v>
          </cell>
          <cell r="D106" t="str">
            <v>USD</v>
          </cell>
          <cell r="E106" t="str">
            <v>LEASE</v>
          </cell>
          <cell r="F106">
            <v>12.5</v>
          </cell>
          <cell r="G106" t="str">
            <v>BUSINESS</v>
          </cell>
          <cell r="H106" t="str">
            <v>PROF.</v>
          </cell>
          <cell r="I106">
            <v>5841692.9800000004</v>
          </cell>
          <cell r="J106">
            <v>117232.44992976121</v>
          </cell>
          <cell r="K106">
            <v>5841692.9800000004</v>
          </cell>
        </row>
        <row r="107">
          <cell r="A107" t="str">
            <v>WENDICO JAMAICA LIMITED</v>
          </cell>
          <cell r="B107">
            <v>150</v>
          </cell>
          <cell r="C107" t="str">
            <v>11</v>
          </cell>
          <cell r="D107" t="str">
            <v>USD</v>
          </cell>
          <cell r="E107" t="str">
            <v>LEASE</v>
          </cell>
          <cell r="F107">
            <v>12</v>
          </cell>
          <cell r="G107" t="str">
            <v>BUSINESS</v>
          </cell>
          <cell r="H107" t="str">
            <v>FOOD</v>
          </cell>
          <cell r="I107">
            <v>9591825.0399999991</v>
          </cell>
          <cell r="J107">
            <v>192490.97009833434</v>
          </cell>
          <cell r="K107">
            <v>9591825.0399999991</v>
          </cell>
        </row>
        <row r="108">
          <cell r="A108" t="str">
            <v>BARCLAY SONYA AND OR WILLIAM</v>
          </cell>
          <cell r="B108">
            <v>200</v>
          </cell>
          <cell r="C108" t="str">
            <v>01</v>
          </cell>
          <cell r="D108" t="str">
            <v>JA $</v>
          </cell>
          <cell r="E108" t="str">
            <v>O/D</v>
          </cell>
          <cell r="F108">
            <v>0</v>
          </cell>
          <cell r="G108" t="str">
            <v>INDIV.</v>
          </cell>
          <cell r="H108" t="str">
            <v>INDIV.</v>
          </cell>
          <cell r="I108">
            <v>4093.61</v>
          </cell>
          <cell r="J108">
            <v>0</v>
          </cell>
          <cell r="K108">
            <v>0</v>
          </cell>
        </row>
        <row r="109">
          <cell r="A109" t="str">
            <v>BINGHAM KELLI-ANN</v>
          </cell>
          <cell r="B109">
            <v>200</v>
          </cell>
          <cell r="C109" t="str">
            <v>01</v>
          </cell>
          <cell r="D109" t="str">
            <v>JA $</v>
          </cell>
          <cell r="E109" t="str">
            <v>O/D</v>
          </cell>
          <cell r="F109">
            <v>0</v>
          </cell>
          <cell r="G109" t="str">
            <v>INDIV.</v>
          </cell>
          <cell r="H109" t="str">
            <v>INDIV.</v>
          </cell>
          <cell r="I109">
            <v>3481.15</v>
          </cell>
          <cell r="J109">
            <v>0</v>
          </cell>
          <cell r="K109">
            <v>0</v>
          </cell>
        </row>
        <row r="110">
          <cell r="A110" t="str">
            <v>CODNER YVONNE AND OR MICHAEL</v>
          </cell>
          <cell r="B110">
            <v>200</v>
          </cell>
          <cell r="C110" t="str">
            <v>01</v>
          </cell>
          <cell r="D110" t="str">
            <v>JA $</v>
          </cell>
          <cell r="E110" t="str">
            <v>O/D</v>
          </cell>
          <cell r="F110">
            <v>0</v>
          </cell>
          <cell r="G110" t="str">
            <v>INDIV.</v>
          </cell>
          <cell r="H110" t="str">
            <v>INDIV.</v>
          </cell>
          <cell r="I110">
            <v>178.57</v>
          </cell>
          <cell r="J110">
            <v>0</v>
          </cell>
          <cell r="K110">
            <v>0</v>
          </cell>
        </row>
        <row r="111">
          <cell r="A111" t="str">
            <v>DEAR STEPHEN AND OR LINDA</v>
          </cell>
          <cell r="B111">
            <v>200</v>
          </cell>
          <cell r="C111" t="str">
            <v>01</v>
          </cell>
          <cell r="D111" t="str">
            <v>JA $</v>
          </cell>
          <cell r="E111" t="str">
            <v>O/D</v>
          </cell>
          <cell r="F111">
            <v>0</v>
          </cell>
          <cell r="G111" t="str">
            <v>INDIV.</v>
          </cell>
          <cell r="H111" t="str">
            <v>INDIV.</v>
          </cell>
          <cell r="I111">
            <v>3692.08</v>
          </cell>
          <cell r="J111">
            <v>0</v>
          </cell>
          <cell r="K111">
            <v>0</v>
          </cell>
        </row>
        <row r="112">
          <cell r="A112" t="str">
            <v>FONG WRIGHT LOLA OR PETER</v>
          </cell>
          <cell r="B112">
            <v>200</v>
          </cell>
          <cell r="C112" t="str">
            <v>01</v>
          </cell>
          <cell r="D112" t="str">
            <v>JA $</v>
          </cell>
          <cell r="E112" t="str">
            <v>O/D</v>
          </cell>
          <cell r="F112">
            <v>0</v>
          </cell>
          <cell r="G112" t="str">
            <v>INDIV.</v>
          </cell>
          <cell r="H112" t="str">
            <v>INDIV.</v>
          </cell>
          <cell r="I112">
            <v>22780.75</v>
          </cell>
          <cell r="J112">
            <v>0</v>
          </cell>
          <cell r="K112">
            <v>0</v>
          </cell>
        </row>
        <row r="113">
          <cell r="A113" t="str">
            <v>JOHNSON CHRISTOPHER</v>
          </cell>
          <cell r="B113">
            <v>200</v>
          </cell>
          <cell r="C113" t="str">
            <v>01</v>
          </cell>
          <cell r="D113" t="str">
            <v>JA $</v>
          </cell>
          <cell r="E113" t="str">
            <v>O/D</v>
          </cell>
          <cell r="F113">
            <v>0</v>
          </cell>
          <cell r="G113" t="str">
            <v>INDIV.</v>
          </cell>
          <cell r="H113" t="str">
            <v>INDIV.</v>
          </cell>
          <cell r="I113">
            <v>172.75</v>
          </cell>
          <cell r="J113">
            <v>0</v>
          </cell>
          <cell r="K113">
            <v>0</v>
          </cell>
        </row>
        <row r="114">
          <cell r="A114" t="str">
            <v>MAYNE ROHAN AND OR HOPE</v>
          </cell>
          <cell r="B114">
            <v>200</v>
          </cell>
          <cell r="C114" t="str">
            <v>01</v>
          </cell>
          <cell r="D114" t="str">
            <v>JA $</v>
          </cell>
          <cell r="E114" t="str">
            <v>O/D</v>
          </cell>
          <cell r="F114">
            <v>0</v>
          </cell>
          <cell r="G114" t="str">
            <v>INDIV.</v>
          </cell>
          <cell r="H114" t="str">
            <v>INDIV.</v>
          </cell>
          <cell r="I114">
            <v>955.39</v>
          </cell>
          <cell r="J114">
            <v>0</v>
          </cell>
          <cell r="K114">
            <v>0</v>
          </cell>
        </row>
        <row r="115">
          <cell r="A115" t="str">
            <v>MOSES PETER</v>
          </cell>
          <cell r="B115">
            <v>200</v>
          </cell>
          <cell r="C115" t="str">
            <v>01</v>
          </cell>
          <cell r="D115" t="str">
            <v>JA $</v>
          </cell>
          <cell r="E115" t="str">
            <v>O/D</v>
          </cell>
          <cell r="F115">
            <v>0</v>
          </cell>
          <cell r="G115" t="str">
            <v>INDIV.</v>
          </cell>
          <cell r="H115" t="str">
            <v>INDIV.</v>
          </cell>
          <cell r="I115">
            <v>157162.93</v>
          </cell>
          <cell r="J115">
            <v>0</v>
          </cell>
          <cell r="K115">
            <v>0</v>
          </cell>
        </row>
        <row r="116">
          <cell r="A116" t="str">
            <v>SIMPSON PAMELA AND OR LOCKSLEY</v>
          </cell>
          <cell r="B116">
            <v>200</v>
          </cell>
          <cell r="C116" t="str">
            <v>01</v>
          </cell>
          <cell r="D116" t="str">
            <v>JA $</v>
          </cell>
          <cell r="E116" t="str">
            <v>O/D</v>
          </cell>
          <cell r="F116">
            <v>0</v>
          </cell>
          <cell r="G116" t="str">
            <v>INDIV.</v>
          </cell>
          <cell r="H116" t="str">
            <v>INDIV.</v>
          </cell>
          <cell r="I116">
            <v>4166.91</v>
          </cell>
          <cell r="J116">
            <v>0</v>
          </cell>
          <cell r="K116">
            <v>0</v>
          </cell>
        </row>
        <row r="117">
          <cell r="A117" t="str">
            <v>TOMLINSON-WARSKOW JUDITH</v>
          </cell>
          <cell r="B117">
            <v>200</v>
          </cell>
          <cell r="C117" t="str">
            <v>01</v>
          </cell>
          <cell r="D117" t="str">
            <v>JA $</v>
          </cell>
          <cell r="E117" t="str">
            <v>O/D</v>
          </cell>
          <cell r="F117">
            <v>0</v>
          </cell>
          <cell r="G117" t="str">
            <v>INDIV.</v>
          </cell>
          <cell r="H117" t="str">
            <v>INDIV.</v>
          </cell>
          <cell r="I117">
            <v>3397.47</v>
          </cell>
          <cell r="J117">
            <v>0</v>
          </cell>
          <cell r="K117">
            <v>0</v>
          </cell>
        </row>
        <row r="118">
          <cell r="A118" t="str">
            <v>TYRELL PATRICK</v>
          </cell>
          <cell r="B118">
            <v>200</v>
          </cell>
          <cell r="C118" t="str">
            <v>01</v>
          </cell>
          <cell r="D118" t="str">
            <v>JA $</v>
          </cell>
          <cell r="E118" t="str">
            <v>O/D</v>
          </cell>
          <cell r="F118">
            <v>0</v>
          </cell>
          <cell r="G118" t="str">
            <v>INDIV.</v>
          </cell>
          <cell r="H118" t="str">
            <v>INDIV.</v>
          </cell>
          <cell r="I118">
            <v>1862.87</v>
          </cell>
          <cell r="J118">
            <v>0</v>
          </cell>
          <cell r="K118">
            <v>0</v>
          </cell>
        </row>
        <row r="119">
          <cell r="A119" t="str">
            <v>WHYTE MICHAEL</v>
          </cell>
          <cell r="B119">
            <v>200</v>
          </cell>
          <cell r="C119" t="str">
            <v>01</v>
          </cell>
          <cell r="D119" t="str">
            <v>JA $</v>
          </cell>
          <cell r="E119" t="str">
            <v>O/D</v>
          </cell>
          <cell r="F119">
            <v>0</v>
          </cell>
          <cell r="G119" t="str">
            <v>INDIV.</v>
          </cell>
          <cell r="H119" t="str">
            <v>INDIV.</v>
          </cell>
          <cell r="I119">
            <v>2739.88</v>
          </cell>
          <cell r="J119">
            <v>0</v>
          </cell>
          <cell r="K119">
            <v>0</v>
          </cell>
        </row>
        <row r="120">
          <cell r="A120" t="str">
            <v>WILMOT LOURAINE</v>
          </cell>
          <cell r="B120">
            <v>200</v>
          </cell>
          <cell r="C120" t="str">
            <v>01</v>
          </cell>
          <cell r="D120" t="str">
            <v>JA $</v>
          </cell>
          <cell r="E120" t="str">
            <v>O/D</v>
          </cell>
          <cell r="F120">
            <v>0</v>
          </cell>
          <cell r="G120" t="str">
            <v>INDIV.</v>
          </cell>
          <cell r="H120" t="str">
            <v>INDIV.</v>
          </cell>
          <cell r="I120">
            <v>879.61</v>
          </cell>
          <cell r="J120">
            <v>0</v>
          </cell>
          <cell r="K120">
            <v>0</v>
          </cell>
        </row>
        <row r="121">
          <cell r="A121" t="str">
            <v>WILSON TRUDY</v>
          </cell>
          <cell r="B121">
            <v>200</v>
          </cell>
          <cell r="C121" t="str">
            <v>01</v>
          </cell>
          <cell r="D121" t="str">
            <v>JA $</v>
          </cell>
          <cell r="E121" t="str">
            <v>O/D</v>
          </cell>
          <cell r="F121">
            <v>0</v>
          </cell>
          <cell r="G121" t="str">
            <v>INDIV.</v>
          </cell>
          <cell r="H121" t="str">
            <v>INDIV.</v>
          </cell>
          <cell r="I121">
            <v>1867.7</v>
          </cell>
          <cell r="J121">
            <v>0</v>
          </cell>
          <cell r="K121">
            <v>0</v>
          </cell>
        </row>
        <row r="122">
          <cell r="A122" t="str">
            <v>AMERICAN CHAMBER OF COMMERCE</v>
          </cell>
          <cell r="B122">
            <v>200</v>
          </cell>
          <cell r="C122" t="str">
            <v>02</v>
          </cell>
          <cell r="D122" t="str">
            <v>JA $</v>
          </cell>
          <cell r="E122" t="str">
            <v>O/D</v>
          </cell>
          <cell r="F122">
            <v>31.5</v>
          </cell>
          <cell r="G122" t="str">
            <v>BUSINESS</v>
          </cell>
          <cell r="H122" t="str">
            <v>PROF.</v>
          </cell>
          <cell r="I122">
            <v>17540.98</v>
          </cell>
          <cell r="J122">
            <v>0</v>
          </cell>
          <cell r="K122">
            <v>0</v>
          </cell>
        </row>
        <row r="123">
          <cell r="A123" t="str">
            <v>FOOD SPECIALITIES JA. LTD.</v>
          </cell>
          <cell r="B123">
            <v>200</v>
          </cell>
          <cell r="C123" t="str">
            <v>02</v>
          </cell>
          <cell r="D123" t="str">
            <v>JA $</v>
          </cell>
          <cell r="E123" t="str">
            <v>O/D</v>
          </cell>
          <cell r="F123">
            <v>31.5</v>
          </cell>
          <cell r="G123" t="str">
            <v>BUSINESS</v>
          </cell>
          <cell r="H123" t="str">
            <v>FOOD</v>
          </cell>
          <cell r="I123">
            <v>39.46</v>
          </cell>
          <cell r="J123">
            <v>0</v>
          </cell>
          <cell r="K123">
            <v>0</v>
          </cell>
        </row>
        <row r="124">
          <cell r="A124" t="str">
            <v>BAILEY LORRESTON OR DEBORAH</v>
          </cell>
          <cell r="B124">
            <v>200</v>
          </cell>
          <cell r="C124" t="str">
            <v>05</v>
          </cell>
          <cell r="D124" t="str">
            <v>JA $</v>
          </cell>
          <cell r="E124" t="str">
            <v>O/D</v>
          </cell>
          <cell r="F124">
            <v>31.5</v>
          </cell>
          <cell r="G124" t="str">
            <v>INDIV.</v>
          </cell>
          <cell r="H124" t="str">
            <v>INDIV.</v>
          </cell>
          <cell r="I124">
            <v>1872.08</v>
          </cell>
          <cell r="J124">
            <v>0</v>
          </cell>
          <cell r="K124">
            <v>0</v>
          </cell>
        </row>
        <row r="125">
          <cell r="A125" t="str">
            <v>BUCKNOR PAUL AND OR WAKELING K.</v>
          </cell>
          <cell r="B125">
            <v>200</v>
          </cell>
          <cell r="C125" t="str">
            <v>05</v>
          </cell>
          <cell r="D125" t="str">
            <v>JA $</v>
          </cell>
          <cell r="E125" t="str">
            <v>O/D</v>
          </cell>
          <cell r="F125">
            <v>31.5</v>
          </cell>
          <cell r="G125" t="str">
            <v>INDIV.</v>
          </cell>
          <cell r="H125" t="str">
            <v>INDIV.</v>
          </cell>
          <cell r="I125">
            <v>232.11</v>
          </cell>
          <cell r="J125">
            <v>0</v>
          </cell>
          <cell r="K125">
            <v>0</v>
          </cell>
        </row>
        <row r="126">
          <cell r="A126" t="str">
            <v>COUSINS JACQUELINE AND OR NJERI</v>
          </cell>
          <cell r="B126">
            <v>200</v>
          </cell>
          <cell r="C126" t="str">
            <v>05</v>
          </cell>
          <cell r="D126" t="str">
            <v>JA $</v>
          </cell>
          <cell r="E126" t="str">
            <v>O/D</v>
          </cell>
          <cell r="F126">
            <v>31.5</v>
          </cell>
          <cell r="G126" t="str">
            <v>INDIV.</v>
          </cell>
          <cell r="H126" t="str">
            <v>INDIV.</v>
          </cell>
          <cell r="I126">
            <v>4540.83</v>
          </cell>
          <cell r="J126">
            <v>0</v>
          </cell>
          <cell r="K126">
            <v>0</v>
          </cell>
        </row>
        <row r="127">
          <cell r="A127" t="str">
            <v>CRICK JANET AND OR MURIEL</v>
          </cell>
          <cell r="B127">
            <v>200</v>
          </cell>
          <cell r="C127" t="str">
            <v>05</v>
          </cell>
          <cell r="D127" t="str">
            <v>JA $</v>
          </cell>
          <cell r="E127" t="str">
            <v>O/D</v>
          </cell>
          <cell r="F127">
            <v>31.5</v>
          </cell>
          <cell r="G127" t="str">
            <v>INDIV.</v>
          </cell>
          <cell r="H127" t="str">
            <v>INDIV.</v>
          </cell>
          <cell r="I127">
            <v>7.49</v>
          </cell>
          <cell r="J127">
            <v>0</v>
          </cell>
          <cell r="K127">
            <v>0</v>
          </cell>
        </row>
        <row r="128">
          <cell r="A128" t="str">
            <v>DOGO-ISONAGIE MATTHIAS OR PATRIC</v>
          </cell>
          <cell r="B128">
            <v>200</v>
          </cell>
          <cell r="C128" t="str">
            <v>05</v>
          </cell>
          <cell r="D128" t="str">
            <v>JA $</v>
          </cell>
          <cell r="E128" t="str">
            <v>O/D</v>
          </cell>
          <cell r="F128">
            <v>31.5</v>
          </cell>
          <cell r="G128" t="str">
            <v>BUSINESS</v>
          </cell>
          <cell r="H128" t="str">
            <v>INDIV.</v>
          </cell>
          <cell r="I128">
            <v>9.36</v>
          </cell>
          <cell r="J128">
            <v>0</v>
          </cell>
          <cell r="K128">
            <v>0</v>
          </cell>
        </row>
        <row r="129">
          <cell r="A129" t="str">
            <v>GORDON DOTSIE OR CARY-NEIL</v>
          </cell>
          <cell r="B129">
            <v>200</v>
          </cell>
          <cell r="C129" t="str">
            <v>05</v>
          </cell>
          <cell r="D129" t="str">
            <v>JA $</v>
          </cell>
          <cell r="E129" t="str">
            <v>O/D</v>
          </cell>
          <cell r="F129">
            <v>31.5</v>
          </cell>
          <cell r="G129" t="str">
            <v>INDIV.</v>
          </cell>
          <cell r="H129" t="str">
            <v>INDIV.</v>
          </cell>
          <cell r="I129">
            <v>1909.11</v>
          </cell>
          <cell r="J129">
            <v>0</v>
          </cell>
          <cell r="K129">
            <v>0</v>
          </cell>
        </row>
        <row r="130">
          <cell r="A130" t="str">
            <v>GRAHAM JOHN GEORGE</v>
          </cell>
          <cell r="B130">
            <v>200</v>
          </cell>
          <cell r="C130" t="str">
            <v>05</v>
          </cell>
          <cell r="D130" t="str">
            <v>JA $</v>
          </cell>
          <cell r="E130" t="str">
            <v>O/D</v>
          </cell>
          <cell r="F130">
            <v>31.5</v>
          </cell>
          <cell r="G130" t="str">
            <v>INDIV.</v>
          </cell>
          <cell r="H130" t="str">
            <v>INDIV.</v>
          </cell>
          <cell r="I130">
            <v>1867.38</v>
          </cell>
          <cell r="J130">
            <v>0</v>
          </cell>
          <cell r="K130">
            <v>0</v>
          </cell>
        </row>
        <row r="131">
          <cell r="A131" t="str">
            <v>HOLMES OLIVER OR DAYLE</v>
          </cell>
          <cell r="B131">
            <v>200</v>
          </cell>
          <cell r="C131" t="str">
            <v>05</v>
          </cell>
          <cell r="D131" t="str">
            <v>JA $</v>
          </cell>
          <cell r="E131" t="str">
            <v>O/D</v>
          </cell>
          <cell r="F131">
            <v>31.5</v>
          </cell>
          <cell r="G131" t="str">
            <v>INDIV.</v>
          </cell>
          <cell r="H131" t="str">
            <v>INDIV.</v>
          </cell>
          <cell r="I131">
            <v>187216.36</v>
          </cell>
          <cell r="J131">
            <v>0</v>
          </cell>
          <cell r="K131">
            <v>0</v>
          </cell>
        </row>
        <row r="132">
          <cell r="A132" t="str">
            <v>LEWIS BRIDGET AND OR MARGUERITE</v>
          </cell>
          <cell r="B132">
            <v>200</v>
          </cell>
          <cell r="C132" t="str">
            <v>05</v>
          </cell>
          <cell r="D132" t="str">
            <v>JA $</v>
          </cell>
          <cell r="E132" t="str">
            <v>O/D</v>
          </cell>
          <cell r="F132">
            <v>31.5</v>
          </cell>
          <cell r="G132" t="str">
            <v>INDIV.</v>
          </cell>
          <cell r="H132" t="str">
            <v>INDIV.</v>
          </cell>
          <cell r="I132">
            <v>726.18</v>
          </cell>
          <cell r="J132">
            <v>0</v>
          </cell>
          <cell r="K132">
            <v>0</v>
          </cell>
        </row>
        <row r="133">
          <cell r="A133" t="str">
            <v>LINDO L. OR HYLTON OR BECKFORD</v>
          </cell>
          <cell r="B133">
            <v>200</v>
          </cell>
          <cell r="C133" t="str">
            <v>05</v>
          </cell>
          <cell r="D133" t="str">
            <v>JA $</v>
          </cell>
          <cell r="E133" t="str">
            <v>O/D</v>
          </cell>
          <cell r="F133">
            <v>31.5</v>
          </cell>
          <cell r="G133" t="str">
            <v>INDIV.</v>
          </cell>
          <cell r="H133" t="str">
            <v>INDIV.</v>
          </cell>
          <cell r="I133">
            <v>152</v>
          </cell>
          <cell r="J133">
            <v>0</v>
          </cell>
          <cell r="K133">
            <v>0</v>
          </cell>
        </row>
        <row r="134">
          <cell r="A134" t="str">
            <v>LIVINGSTONE DAWN</v>
          </cell>
          <cell r="B134">
            <v>200</v>
          </cell>
          <cell r="C134" t="str">
            <v>05</v>
          </cell>
          <cell r="D134" t="str">
            <v>JA $</v>
          </cell>
          <cell r="E134" t="str">
            <v>O/D</v>
          </cell>
          <cell r="F134">
            <v>31.5</v>
          </cell>
          <cell r="G134" t="str">
            <v>INDIV.</v>
          </cell>
          <cell r="H134" t="str">
            <v>INDIV.</v>
          </cell>
          <cell r="I134">
            <v>134.38</v>
          </cell>
          <cell r="J134">
            <v>0</v>
          </cell>
          <cell r="K134">
            <v>0</v>
          </cell>
        </row>
        <row r="135">
          <cell r="A135" t="str">
            <v>LOVINDEER KENNETH OR PAULINE</v>
          </cell>
          <cell r="B135">
            <v>200</v>
          </cell>
          <cell r="C135" t="str">
            <v>05</v>
          </cell>
          <cell r="D135" t="str">
            <v>JA $</v>
          </cell>
          <cell r="E135" t="str">
            <v>O/D</v>
          </cell>
          <cell r="F135">
            <v>31.5</v>
          </cell>
          <cell r="G135" t="str">
            <v>INDIV.</v>
          </cell>
          <cell r="H135" t="str">
            <v>INDIV.</v>
          </cell>
          <cell r="I135">
            <v>543.07000000000005</v>
          </cell>
          <cell r="J135">
            <v>0</v>
          </cell>
          <cell r="K135">
            <v>0</v>
          </cell>
        </row>
        <row r="136">
          <cell r="A136" t="str">
            <v>MASSA ALISON K.</v>
          </cell>
          <cell r="B136">
            <v>200</v>
          </cell>
          <cell r="C136" t="str">
            <v>05</v>
          </cell>
          <cell r="D136" t="str">
            <v>JA $</v>
          </cell>
          <cell r="E136" t="str">
            <v>O/D</v>
          </cell>
          <cell r="F136">
            <v>31.5</v>
          </cell>
          <cell r="G136" t="str">
            <v>INDIV.</v>
          </cell>
          <cell r="H136" t="str">
            <v>INDIV.</v>
          </cell>
          <cell r="I136">
            <v>23583.33</v>
          </cell>
          <cell r="J136">
            <v>0</v>
          </cell>
          <cell r="K136">
            <v>0</v>
          </cell>
        </row>
        <row r="137">
          <cell r="A137" t="str">
            <v>MAYE MERRIS OR ERROL</v>
          </cell>
          <cell r="B137">
            <v>200</v>
          </cell>
          <cell r="C137" t="str">
            <v>05</v>
          </cell>
          <cell r="D137" t="str">
            <v>JA $</v>
          </cell>
          <cell r="E137" t="str">
            <v>O/D</v>
          </cell>
          <cell r="F137">
            <v>31.5</v>
          </cell>
          <cell r="G137" t="str">
            <v>INDIV.</v>
          </cell>
          <cell r="H137" t="str">
            <v>INDIV.</v>
          </cell>
          <cell r="I137">
            <v>288.49</v>
          </cell>
          <cell r="J137">
            <v>0</v>
          </cell>
          <cell r="K137">
            <v>0</v>
          </cell>
        </row>
        <row r="138">
          <cell r="A138" t="str">
            <v>MCCARTHY LYNN</v>
          </cell>
          <cell r="B138">
            <v>200</v>
          </cell>
          <cell r="C138" t="str">
            <v>05</v>
          </cell>
          <cell r="D138" t="str">
            <v>JA $</v>
          </cell>
          <cell r="E138" t="str">
            <v>O/D</v>
          </cell>
          <cell r="F138">
            <v>31.5</v>
          </cell>
          <cell r="G138" t="str">
            <v>INDIV.</v>
          </cell>
          <cell r="H138" t="str">
            <v>INDIV.</v>
          </cell>
          <cell r="I138">
            <v>32.32</v>
          </cell>
          <cell r="J138">
            <v>0</v>
          </cell>
          <cell r="K138">
            <v>0</v>
          </cell>
        </row>
        <row r="139">
          <cell r="A139" t="str">
            <v>MCKENZIE IGNATIUS</v>
          </cell>
          <cell r="B139">
            <v>200</v>
          </cell>
          <cell r="C139" t="str">
            <v>05</v>
          </cell>
          <cell r="D139" t="str">
            <v>JA $</v>
          </cell>
          <cell r="E139" t="str">
            <v>O/D</v>
          </cell>
          <cell r="F139">
            <v>31.5</v>
          </cell>
          <cell r="G139" t="str">
            <v>INDIV.</v>
          </cell>
          <cell r="H139" t="str">
            <v>INDIV.</v>
          </cell>
          <cell r="I139">
            <v>71.849999999999994</v>
          </cell>
          <cell r="J139">
            <v>0</v>
          </cell>
          <cell r="K139">
            <v>0</v>
          </cell>
        </row>
        <row r="140">
          <cell r="A140" t="str">
            <v>MONCRIEFFE BRIAN</v>
          </cell>
          <cell r="B140">
            <v>200</v>
          </cell>
          <cell r="C140" t="str">
            <v>05</v>
          </cell>
          <cell r="D140" t="str">
            <v>JA $</v>
          </cell>
          <cell r="E140" t="str">
            <v>O/D</v>
          </cell>
          <cell r="F140">
            <v>31.5</v>
          </cell>
          <cell r="G140" t="str">
            <v>INDIV.</v>
          </cell>
          <cell r="H140" t="str">
            <v>INDIV.</v>
          </cell>
          <cell r="I140">
            <v>58.49</v>
          </cell>
          <cell r="J140">
            <v>0</v>
          </cell>
          <cell r="K140">
            <v>0</v>
          </cell>
        </row>
        <row r="141">
          <cell r="A141" t="str">
            <v>MORGAN BEVERLEY J.</v>
          </cell>
          <cell r="B141">
            <v>200</v>
          </cell>
          <cell r="C141" t="str">
            <v>05</v>
          </cell>
          <cell r="D141" t="str">
            <v>JA $</v>
          </cell>
          <cell r="E141" t="str">
            <v>O/D</v>
          </cell>
          <cell r="F141">
            <v>31.5</v>
          </cell>
          <cell r="G141" t="str">
            <v>INDIV.</v>
          </cell>
          <cell r="H141" t="str">
            <v>INDIV.</v>
          </cell>
          <cell r="I141">
            <v>142.56</v>
          </cell>
          <cell r="J141">
            <v>0</v>
          </cell>
          <cell r="K141">
            <v>0</v>
          </cell>
        </row>
        <row r="142">
          <cell r="A142" t="str">
            <v>NELSON GERALDINE OR VERNIE</v>
          </cell>
          <cell r="B142">
            <v>200</v>
          </cell>
          <cell r="C142" t="str">
            <v>05</v>
          </cell>
          <cell r="D142" t="str">
            <v>JA $</v>
          </cell>
          <cell r="E142" t="str">
            <v>O/D</v>
          </cell>
          <cell r="F142">
            <v>31.5</v>
          </cell>
          <cell r="G142" t="str">
            <v>INDIV.</v>
          </cell>
          <cell r="H142" t="str">
            <v>INDIV.</v>
          </cell>
          <cell r="I142">
            <v>3484.61</v>
          </cell>
          <cell r="J142">
            <v>0</v>
          </cell>
          <cell r="K142">
            <v>0</v>
          </cell>
        </row>
        <row r="143">
          <cell r="A143" t="str">
            <v>REYNOLDS JOSEPH</v>
          </cell>
          <cell r="B143">
            <v>200</v>
          </cell>
          <cell r="C143" t="str">
            <v>05</v>
          </cell>
          <cell r="D143" t="str">
            <v>JA $</v>
          </cell>
          <cell r="E143" t="str">
            <v>O/D</v>
          </cell>
          <cell r="F143">
            <v>31.5</v>
          </cell>
          <cell r="G143" t="str">
            <v>INDIV.</v>
          </cell>
          <cell r="H143" t="str">
            <v>INDIV.</v>
          </cell>
          <cell r="I143">
            <v>61.73</v>
          </cell>
          <cell r="J143">
            <v>0</v>
          </cell>
          <cell r="K143">
            <v>0</v>
          </cell>
        </row>
        <row r="144">
          <cell r="A144" t="str">
            <v>SAMUELS CAROL AND OR ROCHESTER M</v>
          </cell>
          <cell r="B144">
            <v>200</v>
          </cell>
          <cell r="C144" t="str">
            <v>05</v>
          </cell>
          <cell r="D144" t="str">
            <v>JA $</v>
          </cell>
          <cell r="E144" t="str">
            <v>O/D</v>
          </cell>
          <cell r="F144">
            <v>31.5</v>
          </cell>
          <cell r="G144" t="str">
            <v>INDIV.</v>
          </cell>
          <cell r="H144" t="str">
            <v>INDIV.</v>
          </cell>
          <cell r="I144">
            <v>98.23</v>
          </cell>
          <cell r="J144">
            <v>0</v>
          </cell>
          <cell r="K144">
            <v>0</v>
          </cell>
        </row>
        <row r="145">
          <cell r="A145" t="str">
            <v>SAMWEL JACOBUS</v>
          </cell>
          <cell r="B145">
            <v>200</v>
          </cell>
          <cell r="C145" t="str">
            <v>05</v>
          </cell>
          <cell r="D145" t="str">
            <v>JA $</v>
          </cell>
          <cell r="E145" t="str">
            <v>O/D</v>
          </cell>
          <cell r="F145">
            <v>31.5</v>
          </cell>
          <cell r="G145" t="str">
            <v>INDIV.</v>
          </cell>
          <cell r="H145" t="str">
            <v>INDIV.</v>
          </cell>
          <cell r="I145">
            <v>9.69</v>
          </cell>
          <cell r="J145">
            <v>0</v>
          </cell>
          <cell r="K145">
            <v>0</v>
          </cell>
        </row>
        <row r="146">
          <cell r="A146" t="str">
            <v>SCOTT LORRAINE</v>
          </cell>
          <cell r="B146">
            <v>200</v>
          </cell>
          <cell r="C146" t="str">
            <v>05</v>
          </cell>
          <cell r="D146" t="str">
            <v>JA $</v>
          </cell>
          <cell r="E146" t="str">
            <v>O/D</v>
          </cell>
          <cell r="F146">
            <v>31.5</v>
          </cell>
          <cell r="G146" t="str">
            <v>INDIV.</v>
          </cell>
          <cell r="H146" t="str">
            <v>INDIV.</v>
          </cell>
          <cell r="I146">
            <v>61.82</v>
          </cell>
          <cell r="J146">
            <v>0</v>
          </cell>
          <cell r="K146">
            <v>0</v>
          </cell>
        </row>
        <row r="147">
          <cell r="A147" t="str">
            <v>SOLOMON CALVIN AND OR SHEALLY</v>
          </cell>
          <cell r="B147">
            <v>200</v>
          </cell>
          <cell r="C147" t="str">
            <v>05</v>
          </cell>
          <cell r="D147" t="str">
            <v>JA $</v>
          </cell>
          <cell r="E147" t="str">
            <v>O/D</v>
          </cell>
          <cell r="F147">
            <v>31.5</v>
          </cell>
          <cell r="G147" t="str">
            <v>INDIV.</v>
          </cell>
          <cell r="H147" t="str">
            <v>INDIV.</v>
          </cell>
          <cell r="I147">
            <v>3915.46</v>
          </cell>
          <cell r="J147">
            <v>0</v>
          </cell>
          <cell r="K147">
            <v>0</v>
          </cell>
        </row>
        <row r="148">
          <cell r="A148" t="str">
            <v>UDEOKORO L</v>
          </cell>
          <cell r="B148">
            <v>200</v>
          </cell>
          <cell r="C148" t="str">
            <v>05</v>
          </cell>
          <cell r="D148" t="str">
            <v>JA $</v>
          </cell>
          <cell r="E148" t="str">
            <v>O/D</v>
          </cell>
          <cell r="F148">
            <v>31.5</v>
          </cell>
          <cell r="G148" t="str">
            <v>BUSINESS</v>
          </cell>
          <cell r="H148" t="str">
            <v>INDIV.</v>
          </cell>
          <cell r="I148">
            <v>100</v>
          </cell>
          <cell r="J148">
            <v>0</v>
          </cell>
          <cell r="K148">
            <v>0</v>
          </cell>
        </row>
        <row r="149">
          <cell r="A149" t="str">
            <v>WATSON DELROY WAYNE</v>
          </cell>
          <cell r="B149">
            <v>200</v>
          </cell>
          <cell r="C149" t="str">
            <v>05</v>
          </cell>
          <cell r="D149" t="str">
            <v>JA $</v>
          </cell>
          <cell r="E149" t="str">
            <v>O/D</v>
          </cell>
          <cell r="F149">
            <v>31.5</v>
          </cell>
          <cell r="G149" t="str">
            <v>INDIV.</v>
          </cell>
          <cell r="H149" t="str">
            <v>INDIV.</v>
          </cell>
          <cell r="I149">
            <v>70.099999999999994</v>
          </cell>
          <cell r="J149">
            <v>0</v>
          </cell>
          <cell r="K149">
            <v>0</v>
          </cell>
        </row>
        <row r="150">
          <cell r="A150" t="str">
            <v>WEDDERBURN AREBOFE OR SAMUEL</v>
          </cell>
          <cell r="B150">
            <v>200</v>
          </cell>
          <cell r="C150" t="str">
            <v>05</v>
          </cell>
          <cell r="D150" t="str">
            <v>JA $</v>
          </cell>
          <cell r="E150" t="str">
            <v>O/D</v>
          </cell>
          <cell r="F150">
            <v>31.5</v>
          </cell>
          <cell r="G150" t="str">
            <v>INDIV.</v>
          </cell>
          <cell r="H150" t="str">
            <v>INDIV.</v>
          </cell>
          <cell r="I150">
            <v>4.28</v>
          </cell>
          <cell r="J150">
            <v>0</v>
          </cell>
          <cell r="K150">
            <v>0</v>
          </cell>
        </row>
        <row r="151">
          <cell r="A151" t="str">
            <v>WILLIAMS NORMA</v>
          </cell>
          <cell r="B151">
            <v>200</v>
          </cell>
          <cell r="C151" t="str">
            <v>05</v>
          </cell>
          <cell r="D151" t="str">
            <v>JA $</v>
          </cell>
          <cell r="E151" t="str">
            <v>O/D</v>
          </cell>
          <cell r="F151">
            <v>31.5</v>
          </cell>
          <cell r="G151" t="str">
            <v>INDIV.</v>
          </cell>
          <cell r="H151" t="str">
            <v>INDIV.</v>
          </cell>
          <cell r="I151">
            <v>569.98</v>
          </cell>
          <cell r="J151">
            <v>0</v>
          </cell>
          <cell r="K151">
            <v>0</v>
          </cell>
        </row>
        <row r="152">
          <cell r="A152" t="str">
            <v>BANKSTON BAILEY DEBORAH</v>
          </cell>
          <cell r="B152">
            <v>200</v>
          </cell>
          <cell r="C152" t="str">
            <v>06</v>
          </cell>
          <cell r="D152" t="str">
            <v>USD</v>
          </cell>
          <cell r="E152" t="str">
            <v>O/D</v>
          </cell>
          <cell r="F152">
            <v>31.5</v>
          </cell>
          <cell r="G152" t="str">
            <v>INDIV.</v>
          </cell>
          <cell r="H152" t="str">
            <v>INDIV.</v>
          </cell>
          <cell r="I152">
            <v>1290.0999999999999</v>
          </cell>
          <cell r="J152">
            <v>25.890026088701585</v>
          </cell>
          <cell r="K152">
            <v>1290.0999999999999</v>
          </cell>
        </row>
        <row r="153">
          <cell r="A153" t="str">
            <v>HADEED RAY OR AWN FRANCES</v>
          </cell>
          <cell r="B153">
            <v>200</v>
          </cell>
          <cell r="C153" t="str">
            <v>06</v>
          </cell>
          <cell r="D153" t="str">
            <v>USD</v>
          </cell>
          <cell r="E153" t="str">
            <v>O/D</v>
          </cell>
          <cell r="F153">
            <v>31.5</v>
          </cell>
          <cell r="G153" t="str">
            <v>INDIV.</v>
          </cell>
          <cell r="H153" t="str">
            <v>INDIV.</v>
          </cell>
          <cell r="I153">
            <v>154098.28</v>
          </cell>
          <cell r="J153">
            <v>3092.4800321091711</v>
          </cell>
          <cell r="K153">
            <v>154098.28</v>
          </cell>
        </row>
        <row r="154">
          <cell r="A154" t="str">
            <v>RUGBY JA. LIME AND MINERALS LTD.</v>
          </cell>
          <cell r="B154">
            <v>200</v>
          </cell>
          <cell r="C154" t="str">
            <v>07</v>
          </cell>
          <cell r="D154" t="str">
            <v>JA $</v>
          </cell>
          <cell r="E154" t="str">
            <v>O/D</v>
          </cell>
          <cell r="F154">
            <v>31.5</v>
          </cell>
          <cell r="G154" t="str">
            <v>BUSINESS</v>
          </cell>
          <cell r="H154" t="str">
            <v>MINING</v>
          </cell>
          <cell r="I154">
            <v>491127.3</v>
          </cell>
          <cell r="J154">
            <v>0</v>
          </cell>
          <cell r="K154">
            <v>0</v>
          </cell>
        </row>
        <row r="155">
          <cell r="A155" t="str">
            <v>SHELL COMPANY W.I. LTD.</v>
          </cell>
          <cell r="B155">
            <v>200</v>
          </cell>
          <cell r="C155" t="str">
            <v>12</v>
          </cell>
          <cell r="D155" t="str">
            <v>USD</v>
          </cell>
          <cell r="E155" t="str">
            <v>O/D</v>
          </cell>
          <cell r="F155">
            <v>13.7</v>
          </cell>
          <cell r="G155" t="str">
            <v>BUSINESS</v>
          </cell>
          <cell r="H155" t="str">
            <v>GAS</v>
          </cell>
          <cell r="I155">
            <v>1445576.77</v>
          </cell>
          <cell r="J155">
            <v>29010.169977924947</v>
          </cell>
          <cell r="K155">
            <v>1445576.77</v>
          </cell>
        </row>
        <row r="156">
          <cell r="A156" t="str">
            <v>KPMG- PEAT MARWICK</v>
          </cell>
          <cell r="B156">
            <v>200</v>
          </cell>
          <cell r="C156" t="str">
            <v>13</v>
          </cell>
          <cell r="D156" t="str">
            <v>USD</v>
          </cell>
          <cell r="E156" t="str">
            <v>O/D</v>
          </cell>
          <cell r="F156">
            <v>15</v>
          </cell>
          <cell r="G156" t="str">
            <v>BUSINESS</v>
          </cell>
          <cell r="H156" t="str">
            <v>PROF.</v>
          </cell>
          <cell r="I156">
            <v>1003.08</v>
          </cell>
          <cell r="J156">
            <v>20.130042143287177</v>
          </cell>
          <cell r="K156">
            <v>1003.08</v>
          </cell>
        </row>
        <row r="157">
          <cell r="A157" t="str">
            <v>CARIBBEAN EQUITY PARTNERS</v>
          </cell>
          <cell r="B157">
            <v>200</v>
          </cell>
          <cell r="C157" t="str">
            <v>16</v>
          </cell>
          <cell r="D157" t="str">
            <v>JA $</v>
          </cell>
          <cell r="E157" t="str">
            <v>O/D</v>
          </cell>
          <cell r="F157">
            <v>31.5</v>
          </cell>
          <cell r="G157" t="str">
            <v>BUSINESS</v>
          </cell>
          <cell r="H157" t="str">
            <v>PROF.</v>
          </cell>
          <cell r="I157">
            <v>69227.89</v>
          </cell>
          <cell r="J157">
            <v>0</v>
          </cell>
          <cell r="K157">
            <v>0</v>
          </cell>
        </row>
        <row r="158">
          <cell r="A158" t="str">
            <v>DEHRING BUNTING AND GOLDING LTD.</v>
          </cell>
          <cell r="B158">
            <v>200</v>
          </cell>
          <cell r="C158" t="str">
            <v>16</v>
          </cell>
          <cell r="D158" t="str">
            <v>JA $</v>
          </cell>
          <cell r="E158" t="str">
            <v>O/D</v>
          </cell>
          <cell r="F158">
            <v>31.5</v>
          </cell>
          <cell r="G158" t="str">
            <v>F.I.</v>
          </cell>
          <cell r="H158" t="str">
            <v>F.I.</v>
          </cell>
          <cell r="I158">
            <v>100</v>
          </cell>
          <cell r="J158">
            <v>0</v>
          </cell>
          <cell r="K158">
            <v>0</v>
          </cell>
        </row>
        <row r="159">
          <cell r="A159" t="str">
            <v>SALOMON SMITH BARNEY-INC.</v>
          </cell>
          <cell r="B159">
            <v>200</v>
          </cell>
          <cell r="C159" t="str">
            <v>16</v>
          </cell>
          <cell r="D159" t="str">
            <v>JA $</v>
          </cell>
          <cell r="E159" t="str">
            <v>O/D</v>
          </cell>
          <cell r="F159">
            <v>31.5</v>
          </cell>
          <cell r="G159" t="str">
            <v>F.I.</v>
          </cell>
          <cell r="H159" t="str">
            <v>F.I.</v>
          </cell>
          <cell r="I159">
            <v>2391.85</v>
          </cell>
          <cell r="J159">
            <v>0</v>
          </cell>
          <cell r="K159">
            <v>0</v>
          </cell>
        </row>
        <row r="160">
          <cell r="A160" t="str">
            <v>JABEXCO LIMITED</v>
          </cell>
          <cell r="B160">
            <v>200</v>
          </cell>
          <cell r="C160" t="str">
            <v>17</v>
          </cell>
          <cell r="D160" t="str">
            <v>USD</v>
          </cell>
          <cell r="E160" t="str">
            <v>O/D</v>
          </cell>
          <cell r="F160">
            <v>31.5</v>
          </cell>
          <cell r="G160" t="str">
            <v>BUSINESS</v>
          </cell>
          <cell r="H160" t="str">
            <v>PROF.</v>
          </cell>
          <cell r="I160">
            <v>400395.01</v>
          </cell>
          <cell r="J160">
            <v>8035.2199478225975</v>
          </cell>
          <cell r="K160">
            <v>400395.01</v>
          </cell>
        </row>
        <row r="161">
          <cell r="A161" t="str">
            <v>CARIBBEAN BOTTLERS JAMAICA LTD</v>
          </cell>
          <cell r="B161">
            <v>200</v>
          </cell>
          <cell r="C161" t="str">
            <v>32</v>
          </cell>
          <cell r="D161" t="str">
            <v>JA $</v>
          </cell>
          <cell r="E161" t="str">
            <v>O/D</v>
          </cell>
          <cell r="F161">
            <v>31.5</v>
          </cell>
          <cell r="G161" t="str">
            <v>BUSINESS</v>
          </cell>
          <cell r="H161" t="str">
            <v>PROF.</v>
          </cell>
          <cell r="I161">
            <v>366.14</v>
          </cell>
          <cell r="J161">
            <v>0</v>
          </cell>
          <cell r="K161">
            <v>0</v>
          </cell>
        </row>
        <row r="162">
          <cell r="A162" t="str">
            <v>RUSSELL ROBERT</v>
          </cell>
          <cell r="B162">
            <v>200</v>
          </cell>
          <cell r="C162" t="str">
            <v>62</v>
          </cell>
          <cell r="D162" t="str">
            <v>JA $</v>
          </cell>
          <cell r="E162" t="str">
            <v>O/D</v>
          </cell>
          <cell r="F162">
            <v>31.5</v>
          </cell>
          <cell r="G162" t="str">
            <v>INDIV.</v>
          </cell>
          <cell r="H162" t="str">
            <v>INDIV.</v>
          </cell>
          <cell r="I162">
            <v>5677.21</v>
          </cell>
          <cell r="J162">
            <v>0</v>
          </cell>
          <cell r="K162">
            <v>0</v>
          </cell>
        </row>
        <row r="163">
          <cell r="A163" t="str">
            <v>FERGER JUDITH</v>
          </cell>
          <cell r="B163">
            <v>200</v>
          </cell>
          <cell r="C163" t="str">
            <v>63</v>
          </cell>
          <cell r="D163" t="str">
            <v>USD</v>
          </cell>
          <cell r="E163" t="str">
            <v>O/D</v>
          </cell>
          <cell r="F163">
            <v>15</v>
          </cell>
          <cell r="G163" t="str">
            <v>INDIV.</v>
          </cell>
          <cell r="H163" t="str">
            <v>INDIV.</v>
          </cell>
          <cell r="I163">
            <v>498.3</v>
          </cell>
          <cell r="J163">
            <v>10</v>
          </cell>
          <cell r="K163">
            <v>498.29999999999995</v>
          </cell>
        </row>
        <row r="164">
          <cell r="A164" t="str">
            <v>FALCON CORPORATION LIMITED</v>
          </cell>
          <cell r="B164">
            <v>200</v>
          </cell>
          <cell r="C164" t="str">
            <v>66</v>
          </cell>
          <cell r="D164" t="str">
            <v>JA $</v>
          </cell>
          <cell r="E164" t="str">
            <v>O/D</v>
          </cell>
          <cell r="F164">
            <v>15</v>
          </cell>
          <cell r="G164" t="str">
            <v>BUSINESS</v>
          </cell>
          <cell r="H164" t="str">
            <v>DIST'N</v>
          </cell>
          <cell r="I164">
            <v>6146.18</v>
          </cell>
          <cell r="J164">
            <v>0</v>
          </cell>
          <cell r="K164">
            <v>0</v>
          </cell>
        </row>
        <row r="165">
          <cell r="A165" t="str">
            <v>GENERAL TOOL AND SUPPLY</v>
          </cell>
          <cell r="B165">
            <v>200</v>
          </cell>
          <cell r="C165" t="str">
            <v>66</v>
          </cell>
          <cell r="D165" t="str">
            <v>JA $</v>
          </cell>
          <cell r="E165" t="str">
            <v>O/D</v>
          </cell>
          <cell r="F165">
            <v>15</v>
          </cell>
          <cell r="G165" t="str">
            <v>BUSINESS</v>
          </cell>
          <cell r="H165" t="str">
            <v>DIST'N</v>
          </cell>
          <cell r="I165">
            <v>80830.16</v>
          </cell>
          <cell r="J165">
            <v>0</v>
          </cell>
          <cell r="K165">
            <v>0</v>
          </cell>
        </row>
        <row r="166">
          <cell r="A166" t="str">
            <v>ANTIGUA CONNECTION LTD.</v>
          </cell>
          <cell r="B166">
            <v>200</v>
          </cell>
          <cell r="C166" t="str">
            <v>66</v>
          </cell>
          <cell r="D166" t="str">
            <v>JA $</v>
          </cell>
          <cell r="E166" t="str">
            <v>O/D</v>
          </cell>
          <cell r="F166">
            <v>31.5</v>
          </cell>
          <cell r="G166" t="str">
            <v>BUSINESS</v>
          </cell>
          <cell r="H166" t="str">
            <v>PROF.</v>
          </cell>
          <cell r="I166">
            <v>79.06</v>
          </cell>
          <cell r="J166">
            <v>0</v>
          </cell>
          <cell r="K166">
            <v>0</v>
          </cell>
        </row>
        <row r="167">
          <cell r="A167" t="str">
            <v>CARDEM PAPER PRODUCTS LIMITED</v>
          </cell>
          <cell r="B167">
            <v>200</v>
          </cell>
          <cell r="C167" t="str">
            <v>66</v>
          </cell>
          <cell r="D167" t="str">
            <v>JA $</v>
          </cell>
          <cell r="E167" t="str">
            <v>O/D</v>
          </cell>
          <cell r="F167">
            <v>31.5</v>
          </cell>
          <cell r="G167" t="str">
            <v>BUSINESS</v>
          </cell>
          <cell r="H167" t="str">
            <v>PROF.</v>
          </cell>
          <cell r="I167">
            <v>31.59</v>
          </cell>
          <cell r="J167">
            <v>0</v>
          </cell>
          <cell r="K167">
            <v>0</v>
          </cell>
        </row>
        <row r="168">
          <cell r="A168" t="str">
            <v>COOPER AND ASSOCIATES LIMITED</v>
          </cell>
          <cell r="B168">
            <v>200</v>
          </cell>
          <cell r="C168" t="str">
            <v>66</v>
          </cell>
          <cell r="D168" t="str">
            <v>JA $</v>
          </cell>
          <cell r="E168" t="str">
            <v>O/D</v>
          </cell>
          <cell r="F168">
            <v>31.5</v>
          </cell>
          <cell r="G168" t="str">
            <v>BUSINESS</v>
          </cell>
          <cell r="H168" t="str">
            <v>PROF.</v>
          </cell>
          <cell r="I168">
            <v>175.7</v>
          </cell>
          <cell r="J168">
            <v>0</v>
          </cell>
          <cell r="K168">
            <v>0</v>
          </cell>
        </row>
        <row r="169">
          <cell r="A169" t="str">
            <v>GUARDSMAN GROUP MEDICAL SERVICES</v>
          </cell>
          <cell r="B169">
            <v>200</v>
          </cell>
          <cell r="C169" t="str">
            <v>66</v>
          </cell>
          <cell r="D169" t="str">
            <v>JA $</v>
          </cell>
          <cell r="E169" t="str">
            <v>O/D</v>
          </cell>
          <cell r="F169">
            <v>31.5</v>
          </cell>
          <cell r="G169" t="str">
            <v>BUSINESS</v>
          </cell>
          <cell r="H169" t="str">
            <v>PROF.</v>
          </cell>
          <cell r="I169">
            <v>2914.29</v>
          </cell>
          <cell r="J169">
            <v>0</v>
          </cell>
          <cell r="K169">
            <v>0</v>
          </cell>
        </row>
        <row r="170">
          <cell r="A170" t="str">
            <v>HOLIDAY EXPLORERS LTD.</v>
          </cell>
          <cell r="B170">
            <v>200</v>
          </cell>
          <cell r="C170" t="str">
            <v>66</v>
          </cell>
          <cell r="D170" t="str">
            <v>JA $</v>
          </cell>
          <cell r="E170" t="str">
            <v>O/D</v>
          </cell>
          <cell r="F170">
            <v>31.5</v>
          </cell>
          <cell r="G170" t="str">
            <v>BUSINESS</v>
          </cell>
          <cell r="H170" t="str">
            <v>TOURISM</v>
          </cell>
          <cell r="I170">
            <v>52.14</v>
          </cell>
          <cell r="J170">
            <v>0</v>
          </cell>
          <cell r="K170">
            <v>0</v>
          </cell>
        </row>
        <row r="171">
          <cell r="A171" t="str">
            <v>L.N.H. INVESTMENTS COMPANY LTD.</v>
          </cell>
          <cell r="B171">
            <v>200</v>
          </cell>
          <cell r="C171" t="str">
            <v>66</v>
          </cell>
          <cell r="D171" t="str">
            <v>JA $</v>
          </cell>
          <cell r="E171" t="str">
            <v>O/D</v>
          </cell>
          <cell r="F171">
            <v>31.5</v>
          </cell>
          <cell r="G171" t="str">
            <v>BUSINESS</v>
          </cell>
          <cell r="H171" t="str">
            <v>PROF.</v>
          </cell>
          <cell r="I171">
            <v>92.5</v>
          </cell>
          <cell r="J171">
            <v>0</v>
          </cell>
          <cell r="K171">
            <v>0</v>
          </cell>
        </row>
        <row r="172">
          <cell r="A172" t="str">
            <v>PYRAMID TOURS LTD.</v>
          </cell>
          <cell r="B172">
            <v>200</v>
          </cell>
          <cell r="C172" t="str">
            <v>66</v>
          </cell>
          <cell r="D172" t="str">
            <v>JA $</v>
          </cell>
          <cell r="E172" t="str">
            <v>O/D</v>
          </cell>
          <cell r="F172">
            <v>31.5</v>
          </cell>
          <cell r="G172" t="str">
            <v>BUSINESS</v>
          </cell>
          <cell r="H172" t="str">
            <v>PROF.</v>
          </cell>
          <cell r="I172">
            <v>315.13</v>
          </cell>
          <cell r="J172">
            <v>0</v>
          </cell>
          <cell r="K172">
            <v>0</v>
          </cell>
        </row>
        <row r="173">
          <cell r="A173" t="str">
            <v>RUSSELLS LIMITED</v>
          </cell>
          <cell r="B173">
            <v>200</v>
          </cell>
          <cell r="C173" t="str">
            <v>66</v>
          </cell>
          <cell r="D173" t="str">
            <v>JA $</v>
          </cell>
          <cell r="E173" t="str">
            <v>O/D</v>
          </cell>
          <cell r="F173">
            <v>31.5</v>
          </cell>
          <cell r="G173" t="str">
            <v>BUSINESS</v>
          </cell>
          <cell r="H173" t="str">
            <v>PROF.</v>
          </cell>
          <cell r="I173">
            <v>99.92</v>
          </cell>
          <cell r="J173">
            <v>0</v>
          </cell>
          <cell r="K173">
            <v>0</v>
          </cell>
        </row>
        <row r="174">
          <cell r="A174" t="str">
            <v>K. CHANDIRAM LIMITED</v>
          </cell>
          <cell r="B174">
            <v>200</v>
          </cell>
          <cell r="C174" t="str">
            <v>67</v>
          </cell>
          <cell r="D174" t="str">
            <v>USD</v>
          </cell>
          <cell r="E174" t="str">
            <v>O/D</v>
          </cell>
          <cell r="F174">
            <v>12</v>
          </cell>
          <cell r="G174" t="str">
            <v>BUSINESS</v>
          </cell>
          <cell r="H174" t="str">
            <v>DIST'N</v>
          </cell>
          <cell r="I174">
            <v>95045.24</v>
          </cell>
          <cell r="J174">
            <v>1907.3899257475418</v>
          </cell>
          <cell r="K174">
            <v>95045.24</v>
          </cell>
        </row>
        <row r="175">
          <cell r="A175" t="str">
            <v>JAVIED MEDICAL DISTRIBUTORS LTD</v>
          </cell>
          <cell r="B175">
            <v>200</v>
          </cell>
          <cell r="C175" t="str">
            <v>67</v>
          </cell>
          <cell r="D175" t="str">
            <v>USD</v>
          </cell>
          <cell r="E175" t="str">
            <v>O/D</v>
          </cell>
          <cell r="F175">
            <v>31.5</v>
          </cell>
          <cell r="G175" t="str">
            <v>BUSINESS</v>
          </cell>
          <cell r="H175" t="str">
            <v>DIST'N</v>
          </cell>
          <cell r="I175">
            <v>48.83</v>
          </cell>
          <cell r="J175">
            <v>0.97993176801123816</v>
          </cell>
          <cell r="K175">
            <v>48.83</v>
          </cell>
        </row>
        <row r="176">
          <cell r="A176" t="str">
            <v>THE CARTER CENTER</v>
          </cell>
          <cell r="B176">
            <v>200</v>
          </cell>
          <cell r="C176" t="str">
            <v>67</v>
          </cell>
          <cell r="D176" t="str">
            <v>USD</v>
          </cell>
          <cell r="E176" t="str">
            <v>O/D</v>
          </cell>
          <cell r="F176">
            <v>31.5</v>
          </cell>
          <cell r="G176" t="str">
            <v>BUSINESS</v>
          </cell>
          <cell r="H176" t="str">
            <v>PROF.</v>
          </cell>
          <cell r="I176">
            <v>151.47999999999999</v>
          </cell>
          <cell r="J176">
            <v>3.0399357816576358</v>
          </cell>
          <cell r="K176">
            <v>151.47999999999999</v>
          </cell>
        </row>
        <row r="177">
          <cell r="A177" t="str">
            <v>CITIBANK JAMAICA</v>
          </cell>
          <cell r="B177">
            <v>200</v>
          </cell>
          <cell r="C177" t="str">
            <v>99</v>
          </cell>
          <cell r="D177" t="str">
            <v>JA $</v>
          </cell>
          <cell r="E177" t="str">
            <v>O/D</v>
          </cell>
          <cell r="F177">
            <v>31.5</v>
          </cell>
          <cell r="G177" t="str">
            <v>F.I.</v>
          </cell>
          <cell r="H177" t="str">
            <v>F.I.</v>
          </cell>
          <cell r="I177">
            <v>0.2</v>
          </cell>
          <cell r="J177">
            <v>0</v>
          </cell>
          <cell r="K177">
            <v>0</v>
          </cell>
        </row>
      </sheetData>
      <sheetData sheetId="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K100-Tracker"/>
      <sheetName val="MBK100-updated"/>
      <sheetName val="MBK101-Tracker"/>
      <sheetName val="MBK101-updated"/>
      <sheetName val="MBK102-Tracker"/>
      <sheetName val="MBK102-updated"/>
      <sheetName val="MBK103-Tracker"/>
      <sheetName val="MBK103-updated"/>
      <sheetName val="MBK104-Tracker"/>
      <sheetName val="MBK104-updated"/>
      <sheetName val="MBK105-Tracker"/>
      <sheetName val="MBK105-updated"/>
      <sheetName val="MBK106-Tracker"/>
      <sheetName val="MBK106-updated"/>
      <sheetName val="MBK107-Tracker"/>
      <sheetName val="MBK107-updated"/>
      <sheetName val="MBK108-Tracker"/>
      <sheetName val="MBK108-updated"/>
      <sheetName val="MBK200-Tracker"/>
      <sheetName val="MBK300-Tracker"/>
      <sheetName val="MBK300-updated"/>
      <sheetName val="MBK301-Tracker"/>
      <sheetName val="MBK301-updated"/>
      <sheetName val="MBK302-Tracker"/>
      <sheetName val="MBK303-Tracker"/>
      <sheetName val="MBK400-Tracker"/>
      <sheetName val="MBK500-Tracker"/>
      <sheetName val="MBK501-Tracker"/>
      <sheetName val="MBK502-Tracker"/>
      <sheetName val="MBK600-Tracker"/>
      <sheetName val="MBK601-Tracker"/>
      <sheetName val="MBK602-Tracker"/>
      <sheetName val="MBK700-Tracker"/>
      <sheetName val="MBK800-Tracker"/>
      <sheetName val="MBK900-Tracker"/>
      <sheetName val="MBK1000-Tracker"/>
      <sheetName val="MBK1100-Tracker"/>
      <sheetName val="MBK1100-updated"/>
      <sheetName val="namelist"/>
      <sheetName val="N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2">
          <cell r="C2" t="str">
            <v>Pass</v>
          </cell>
          <cell r="D2" t="str">
            <v>Asare Amo-Adipah</v>
          </cell>
        </row>
        <row r="3">
          <cell r="C3" t="str">
            <v>Fail</v>
          </cell>
          <cell r="D3" t="str">
            <v>Sampson Asante</v>
          </cell>
        </row>
        <row r="4">
          <cell r="D4" t="str">
            <v>Jeff D. Semaha</v>
          </cell>
        </row>
        <row r="5">
          <cell r="D5" t="str">
            <v>Michael Asante</v>
          </cell>
        </row>
        <row r="6">
          <cell r="D6" t="str">
            <v>Michael Chagli</v>
          </cell>
        </row>
        <row r="7">
          <cell r="D7" t="str">
            <v>Yaa Afi Osei</v>
          </cell>
        </row>
        <row r="8">
          <cell r="D8" t="str">
            <v>Alexander Frempong</v>
          </cell>
        </row>
        <row r="9">
          <cell r="D9" t="str">
            <v>Joseph Y. Awayiga</v>
          </cell>
        </row>
      </sheetData>
      <sheetData sheetId="3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A_11"/>
      <sheetName val="A_1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SUM"/>
    </sheetNames>
    <sheetDataSet>
      <sheetData sheetId="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SUM"/>
    </sheetNames>
    <sheetDataSet>
      <sheetData sheetId="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 val="Ref Tables"/>
      <sheetName val="2004_(2)"/>
      <sheetName val="2004_(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2003"/>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xecute_Macros1"/>
      <sheetName val="Annual_Raw_Data1"/>
      <sheetName val="Quarterly_Raw_Data1"/>
      <sheetName val="WEO_Raw_Data1"/>
      <sheetName val="Annual_Assumptions1"/>
      <sheetName val="Quarterly_Assumptions1"/>
      <sheetName val="Annual_MacroFlow1"/>
      <sheetName val="Quarterly_MacroFlow1"/>
      <sheetName val="Annual_Tables1"/>
      <sheetName val="SEI_Table1"/>
      <sheetName val="Basic_Data1"/>
      <sheetName val="Program_MFlows971"/>
      <sheetName val="WEO_Submission_Sheet1"/>
      <sheetName val="SEI_Chart1"/>
      <sheetName val="Fiscal_Chart1"/>
      <sheetName val="Money_Chart1"/>
      <sheetName val="Macros_Import1"/>
      <sheetName val="Macros_Prin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
      <sheetName val="HO (2)"/>
      <sheetName val="LEASE"/>
      <sheetName val="IML"/>
      <sheetName val="TDI"/>
      <sheetName val="TMA"/>
      <sheetName val="KSI"/>
      <sheetName val="TKA"/>
      <sheetName val="RRC"/>
      <sheetName val="TUDU"/>
      <sheetName val="HO (3)"/>
      <sheetName val="ProductsEBG"/>
      <sheetName val="RATE"/>
      <sheetName val="Périodes"/>
      <sheetName val="Uncovered LCs"/>
      <sheetName val="HO_(2)"/>
      <sheetName val="HO_(3)"/>
      <sheetName val="Uncovered_LCs"/>
      <sheetName val="HO_(2)1"/>
      <sheetName val="HO_(3)1"/>
      <sheetName val="Uncovered_LCs1"/>
      <sheetName val="DATAASOF072004_EBG-Draft"/>
      <sheetName val="Quarterly Raw Data"/>
      <sheetName val="Quarterly MacroFlow"/>
      <sheetName val="HO_(2)2"/>
      <sheetName val="HO_(3)2"/>
      <sheetName val="Uncovered_LCs2"/>
      <sheetName val="HO_(2)3"/>
      <sheetName val="HO_(3)3"/>
      <sheetName val="Uncovered_LCs3"/>
      <sheetName val="HO_(2)4"/>
      <sheetName val="HO_(3)4"/>
      <sheetName val="Uncovered_LCs4"/>
      <sheetName val="HO_(2)5"/>
      <sheetName val="HO_(3)5"/>
      <sheetName val="Uncovered_LCs5"/>
      <sheetName val="HO_(2)6"/>
      <sheetName val="HO_(3)6"/>
      <sheetName val="Uncovered_LCs6"/>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ed Value as at Jun 2010"/>
      <sheetName val="Macro1"/>
      <sheetName val="a 11"/>
      <sheetName val="Weighted_Value_as_at_Jun_2010"/>
    </sheetNames>
    <sheetDataSet>
      <sheetData sheetId="0" refreshError="1"/>
      <sheetData sheetId="1">
        <row r="63">
          <cell r="A63" t="str">
            <v>Recover</v>
          </cell>
        </row>
      </sheetData>
      <sheetData sheetId="2" refreshError="1"/>
      <sheetData sheetId="3"/>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ed Value as at Jun 2010"/>
      <sheetName val="Macro1"/>
    </sheetNames>
    <sheetDataSet>
      <sheetData sheetId="0" refreshError="1"/>
      <sheetData sheetId="1">
        <row r="63">
          <cell r="A63" t="str">
            <v>Recover</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_Page"/>
      <sheetName val="P&amp;L_Mgt"/>
      <sheetName val="SoFP_Mgt"/>
      <sheetName val="Notes"/>
      <sheetName val="P&amp;L_Qts"/>
      <sheetName val="SoFP_BOD"/>
      <sheetName val="BOD_Reports"/>
      <sheetName val="Cash Flow"/>
      <sheetName val="Final Account"/>
      <sheetName val="Qtly_Accts"/>
      <sheetName val="VAS"/>
      <sheetName val="C.A.R."/>
      <sheetName val="Journal"/>
      <sheetName val="RATIOS"/>
      <sheetName val="P&amp;L.dbase"/>
      <sheetName val="P&amp;L.Bdgt"/>
      <sheetName val="SoFP.dbase"/>
      <sheetName val="Fixed Assets"/>
      <sheetName val="Graphs"/>
      <sheetName val="L.graphs"/>
      <sheetName val="MTN Stats"/>
      <sheetName val="C.P.M."/>
      <sheetName val="august"/>
      <sheetName val="enumeration"/>
      <sheetName val="bop"/>
      <sheetName val="res"/>
      <sheetName val="er"/>
      <sheetName val="wb"/>
      <sheetName val="Cash_Flow"/>
      <sheetName val="Final_Account"/>
      <sheetName val="C_A_R_"/>
      <sheetName val="P&amp;L_dbase"/>
      <sheetName val="P&amp;L_Bdgt"/>
      <sheetName val="SoFP_dbase"/>
      <sheetName val="Fixed_Assets"/>
      <sheetName val="L_graphs"/>
      <sheetName val="MTN_Stats"/>
      <sheetName val="C_P_M_"/>
    </sheetNames>
    <sheetDataSet>
      <sheetData sheetId="0">
        <row r="10">
          <cell r="J10">
            <v>43404</v>
          </cell>
        </row>
        <row r="236">
          <cell r="BB236">
            <v>43131</v>
          </cell>
          <cell r="BC236">
            <v>42736</v>
          </cell>
          <cell r="BD236">
            <v>43040</v>
          </cell>
          <cell r="BE236">
            <v>43070</v>
          </cell>
          <cell r="BF236">
            <v>43101</v>
          </cell>
          <cell r="BG236">
            <v>43069</v>
          </cell>
          <cell r="BH236">
            <v>43100</v>
          </cell>
          <cell r="BI236">
            <v>43131</v>
          </cell>
          <cell r="BJ236">
            <v>42766</v>
          </cell>
          <cell r="BK236" t="str">
            <v>Not Due</v>
          </cell>
          <cell r="BL236" t="str">
            <v>Not Due</v>
          </cell>
          <cell r="BM236" t="str">
            <v>Not Due</v>
          </cell>
          <cell r="BN236" t="str">
            <v>Not Due</v>
          </cell>
          <cell r="BO236">
            <v>43190</v>
          </cell>
          <cell r="BP236">
            <v>42825</v>
          </cell>
          <cell r="BQ236" t="str">
            <v>1-Jan-2018 - 31-Jan-2018</v>
          </cell>
          <cell r="BR236" t="str">
            <v>1-Jan-2018  -  31-Jan-2018</v>
          </cell>
          <cell r="BS236" t="str">
            <v>Within 1st Quarter</v>
          </cell>
        </row>
        <row r="237">
          <cell r="BB237">
            <v>43159</v>
          </cell>
          <cell r="BC237">
            <v>42767</v>
          </cell>
          <cell r="BD237">
            <v>43070</v>
          </cell>
          <cell r="BE237">
            <v>43101</v>
          </cell>
          <cell r="BF237">
            <v>43132</v>
          </cell>
          <cell r="BG237">
            <v>43100</v>
          </cell>
          <cell r="BH237">
            <v>43131</v>
          </cell>
          <cell r="BI237">
            <v>43159</v>
          </cell>
          <cell r="BJ237">
            <v>42794</v>
          </cell>
          <cell r="BK237" t="str">
            <v>Not Due</v>
          </cell>
          <cell r="BL237" t="str">
            <v>Not Due</v>
          </cell>
          <cell r="BM237" t="str">
            <v>Not Due</v>
          </cell>
          <cell r="BN237" t="str">
            <v>Not Due</v>
          </cell>
          <cell r="BO237">
            <v>43190</v>
          </cell>
          <cell r="BP237">
            <v>42825</v>
          </cell>
          <cell r="BQ237" t="str">
            <v>1-Feb-2018 - 28-Feb-2018</v>
          </cell>
          <cell r="BR237" t="str">
            <v>1-Jan-2018  -  28-Feb-2018</v>
          </cell>
          <cell r="BS237" t="str">
            <v>Within 1st Quarter</v>
          </cell>
        </row>
        <row r="238">
          <cell r="BB238">
            <v>43190</v>
          </cell>
          <cell r="BC238">
            <v>42795</v>
          </cell>
          <cell r="BD238">
            <v>43101</v>
          </cell>
          <cell r="BE238">
            <v>43132</v>
          </cell>
          <cell r="BF238">
            <v>43160</v>
          </cell>
          <cell r="BG238">
            <v>43131</v>
          </cell>
          <cell r="BH238">
            <v>43159</v>
          </cell>
          <cell r="BI238">
            <v>43190</v>
          </cell>
          <cell r="BJ238">
            <v>42825</v>
          </cell>
          <cell r="BK238">
            <v>43190</v>
          </cell>
          <cell r="BL238" t="str">
            <v>Not Due</v>
          </cell>
          <cell r="BM238" t="str">
            <v>Not Due</v>
          </cell>
          <cell r="BN238" t="str">
            <v>Not Due</v>
          </cell>
          <cell r="BO238">
            <v>43190</v>
          </cell>
          <cell r="BP238">
            <v>42825</v>
          </cell>
          <cell r="BQ238" t="str">
            <v>1-Mar-2018 - 31-Mar-2018</v>
          </cell>
          <cell r="BR238" t="str">
            <v>1-Jan-2018  -  31-Mar-2018</v>
          </cell>
          <cell r="BS238" t="str">
            <v>End of 1st Quarter</v>
          </cell>
        </row>
        <row r="239">
          <cell r="BB239">
            <v>43220</v>
          </cell>
          <cell r="BC239">
            <v>42826</v>
          </cell>
          <cell r="BD239">
            <v>43132</v>
          </cell>
          <cell r="BE239">
            <v>43160</v>
          </cell>
          <cell r="BF239">
            <v>43191</v>
          </cell>
          <cell r="BG239">
            <v>43159</v>
          </cell>
          <cell r="BH239">
            <v>43190</v>
          </cell>
          <cell r="BI239">
            <v>43220</v>
          </cell>
          <cell r="BJ239">
            <v>42855</v>
          </cell>
          <cell r="BK239">
            <v>43190</v>
          </cell>
          <cell r="BL239" t="str">
            <v>Not Due</v>
          </cell>
          <cell r="BM239" t="str">
            <v>Not Due</v>
          </cell>
          <cell r="BN239" t="str">
            <v>Not Due</v>
          </cell>
          <cell r="BO239">
            <v>43190</v>
          </cell>
          <cell r="BP239">
            <v>42825</v>
          </cell>
          <cell r="BQ239" t="str">
            <v>1-Apr-2018 - 30-Apr-2018</v>
          </cell>
          <cell r="BR239" t="str">
            <v>1-Jan-2018  -  30-Apr-2018</v>
          </cell>
          <cell r="BS239" t="str">
            <v>Within 2nd Quarter</v>
          </cell>
        </row>
        <row r="240">
          <cell r="BB240">
            <v>43251</v>
          </cell>
          <cell r="BC240">
            <v>42856</v>
          </cell>
          <cell r="BD240">
            <v>43160</v>
          </cell>
          <cell r="BE240">
            <v>43191</v>
          </cell>
          <cell r="BF240">
            <v>43221</v>
          </cell>
          <cell r="BG240">
            <v>43190</v>
          </cell>
          <cell r="BH240">
            <v>43220</v>
          </cell>
          <cell r="BI240">
            <v>43251</v>
          </cell>
          <cell r="BJ240">
            <v>42886</v>
          </cell>
          <cell r="BK240">
            <v>43190</v>
          </cell>
          <cell r="BL240" t="str">
            <v>Not Due</v>
          </cell>
          <cell r="BM240" t="str">
            <v>Not Due</v>
          </cell>
          <cell r="BN240" t="str">
            <v>Not Due</v>
          </cell>
          <cell r="BO240">
            <v>43190</v>
          </cell>
          <cell r="BP240">
            <v>42825</v>
          </cell>
          <cell r="BQ240" t="str">
            <v>1-May-2018 - 31-May-2018</v>
          </cell>
          <cell r="BR240" t="str">
            <v>1-Jan-2018  -  31-May-2018</v>
          </cell>
          <cell r="BS240" t="str">
            <v>Within 2nd Quarter</v>
          </cell>
        </row>
        <row r="241">
          <cell r="BB241">
            <v>43281</v>
          </cell>
          <cell r="BC241">
            <v>42887</v>
          </cell>
          <cell r="BD241">
            <v>43191</v>
          </cell>
          <cell r="BE241">
            <v>43221</v>
          </cell>
          <cell r="BF241">
            <v>43252</v>
          </cell>
          <cell r="BG241">
            <v>43220</v>
          </cell>
          <cell r="BH241">
            <v>43251</v>
          </cell>
          <cell r="BI241">
            <v>43281</v>
          </cell>
          <cell r="BJ241">
            <v>42916</v>
          </cell>
          <cell r="BK241">
            <v>43190</v>
          </cell>
          <cell r="BL241">
            <v>43281</v>
          </cell>
          <cell r="BM241" t="str">
            <v>Not Due</v>
          </cell>
          <cell r="BN241" t="str">
            <v>Not Due</v>
          </cell>
          <cell r="BO241">
            <v>43281</v>
          </cell>
          <cell r="BP241">
            <v>42916</v>
          </cell>
          <cell r="BQ241" t="str">
            <v>1-Jun-2018 - 30-Jun-2018</v>
          </cell>
          <cell r="BR241" t="str">
            <v>1-Jan-2018  -  30-Jun-2018</v>
          </cell>
          <cell r="BS241" t="str">
            <v>End of 2nd Quarter</v>
          </cell>
        </row>
        <row r="242">
          <cell r="BB242">
            <v>43312</v>
          </cell>
          <cell r="BC242">
            <v>42917</v>
          </cell>
          <cell r="BD242">
            <v>43221</v>
          </cell>
          <cell r="BE242">
            <v>43252</v>
          </cell>
          <cell r="BF242">
            <v>43282</v>
          </cell>
          <cell r="BG242">
            <v>43251</v>
          </cell>
          <cell r="BH242">
            <v>43281</v>
          </cell>
          <cell r="BI242">
            <v>43312</v>
          </cell>
          <cell r="BJ242">
            <v>42947</v>
          </cell>
          <cell r="BK242">
            <v>43190</v>
          </cell>
          <cell r="BL242">
            <v>43281</v>
          </cell>
          <cell r="BM242" t="str">
            <v>Not Due</v>
          </cell>
          <cell r="BN242" t="str">
            <v>Not Due</v>
          </cell>
          <cell r="BO242">
            <v>43281</v>
          </cell>
          <cell r="BP242">
            <v>42916</v>
          </cell>
          <cell r="BQ242" t="str">
            <v>1-Jul-2018 - 31-Jul-2018</v>
          </cell>
          <cell r="BR242" t="str">
            <v>1-Jan-2018  -  31-Jul-2018</v>
          </cell>
          <cell r="BS242" t="str">
            <v>Within 3rd Quarter</v>
          </cell>
        </row>
        <row r="243">
          <cell r="BB243">
            <v>43343</v>
          </cell>
          <cell r="BC243">
            <v>42948</v>
          </cell>
          <cell r="BD243">
            <v>43252</v>
          </cell>
          <cell r="BE243">
            <v>43282</v>
          </cell>
          <cell r="BF243">
            <v>43313</v>
          </cell>
          <cell r="BG243">
            <v>43281</v>
          </cell>
          <cell r="BH243">
            <v>43312</v>
          </cell>
          <cell r="BI243">
            <v>43343</v>
          </cell>
          <cell r="BJ243">
            <v>42978</v>
          </cell>
          <cell r="BK243">
            <v>43190</v>
          </cell>
          <cell r="BL243">
            <v>43281</v>
          </cell>
          <cell r="BM243" t="str">
            <v>Not Due</v>
          </cell>
          <cell r="BN243" t="str">
            <v>Not Due</v>
          </cell>
          <cell r="BO243">
            <v>43281</v>
          </cell>
          <cell r="BP243">
            <v>42916</v>
          </cell>
          <cell r="BQ243" t="str">
            <v>1-Aug-2018 - 31-Aug-2018</v>
          </cell>
          <cell r="BR243" t="str">
            <v>1-Jan-2018  -  31-Aug-2018</v>
          </cell>
          <cell r="BS243" t="str">
            <v>Within 3rd Quarter</v>
          </cell>
        </row>
        <row r="244">
          <cell r="BB244">
            <v>43373</v>
          </cell>
          <cell r="BC244">
            <v>42979</v>
          </cell>
          <cell r="BD244">
            <v>43282</v>
          </cell>
          <cell r="BE244">
            <v>43313</v>
          </cell>
          <cell r="BF244">
            <v>43344</v>
          </cell>
          <cell r="BG244">
            <v>43312</v>
          </cell>
          <cell r="BH244">
            <v>43343</v>
          </cell>
          <cell r="BI244">
            <v>43373</v>
          </cell>
          <cell r="BJ244">
            <v>43008</v>
          </cell>
          <cell r="BK244">
            <v>43190</v>
          </cell>
          <cell r="BL244">
            <v>43281</v>
          </cell>
          <cell r="BM244">
            <v>43373</v>
          </cell>
          <cell r="BN244" t="str">
            <v>Not Due</v>
          </cell>
          <cell r="BO244">
            <v>43373</v>
          </cell>
          <cell r="BP244">
            <v>43008</v>
          </cell>
          <cell r="BQ244" t="str">
            <v>1-Sep-2018 - 30-Sep-2018</v>
          </cell>
          <cell r="BR244" t="str">
            <v>1-Jan-2018  -  30-Sep-2018</v>
          </cell>
          <cell r="BS244" t="str">
            <v>End of 3rd Quarter</v>
          </cell>
        </row>
        <row r="245">
          <cell r="BB245">
            <v>43404</v>
          </cell>
          <cell r="BC245">
            <v>43009</v>
          </cell>
          <cell r="BD245">
            <v>43313</v>
          </cell>
          <cell r="BE245">
            <v>43344</v>
          </cell>
          <cell r="BF245">
            <v>43374</v>
          </cell>
          <cell r="BG245">
            <v>43343</v>
          </cell>
          <cell r="BH245">
            <v>43373</v>
          </cell>
          <cell r="BI245">
            <v>43404</v>
          </cell>
          <cell r="BJ245">
            <v>43039</v>
          </cell>
          <cell r="BK245">
            <v>43190</v>
          </cell>
          <cell r="BL245">
            <v>43281</v>
          </cell>
          <cell r="BM245">
            <v>43373</v>
          </cell>
          <cell r="BN245" t="str">
            <v>Not Due</v>
          </cell>
          <cell r="BO245">
            <v>43373</v>
          </cell>
          <cell r="BP245">
            <v>43008</v>
          </cell>
          <cell r="BQ245" t="str">
            <v>1-Oct-2018 - 31-Oct-2018</v>
          </cell>
          <cell r="BR245" t="str">
            <v>1-Jan-2018  -  31-Oct-2018</v>
          </cell>
          <cell r="BS245" t="str">
            <v>Within 4th Quarter</v>
          </cell>
        </row>
        <row r="246">
          <cell r="BB246">
            <v>43434</v>
          </cell>
          <cell r="BC246">
            <v>43040</v>
          </cell>
          <cell r="BD246">
            <v>43344</v>
          </cell>
          <cell r="BE246">
            <v>43374</v>
          </cell>
          <cell r="BF246">
            <v>43405</v>
          </cell>
          <cell r="BG246">
            <v>43373</v>
          </cell>
          <cell r="BH246">
            <v>43404</v>
          </cell>
          <cell r="BI246">
            <v>43434</v>
          </cell>
          <cell r="BJ246">
            <v>43069</v>
          </cell>
          <cell r="BK246">
            <v>43190</v>
          </cell>
          <cell r="BL246">
            <v>43281</v>
          </cell>
          <cell r="BM246">
            <v>43373</v>
          </cell>
          <cell r="BN246" t="str">
            <v>Not Due</v>
          </cell>
          <cell r="BO246">
            <v>43373</v>
          </cell>
          <cell r="BP246">
            <v>43008</v>
          </cell>
          <cell r="BQ246" t="str">
            <v>1-Nov-2018 - 30-Nov-2018</v>
          </cell>
          <cell r="BR246" t="str">
            <v>1-Jan-2018  -  30-Nov-2018</v>
          </cell>
          <cell r="BS246" t="str">
            <v>Within 4th Quarter</v>
          </cell>
        </row>
        <row r="247">
          <cell r="BB247">
            <v>43465</v>
          </cell>
          <cell r="BC247">
            <v>43070</v>
          </cell>
          <cell r="BD247">
            <v>43374</v>
          </cell>
          <cell r="BE247">
            <v>43405</v>
          </cell>
          <cell r="BF247">
            <v>43435</v>
          </cell>
          <cell r="BG247">
            <v>43404</v>
          </cell>
          <cell r="BH247">
            <v>43434</v>
          </cell>
          <cell r="BI247">
            <v>43465</v>
          </cell>
          <cell r="BJ247">
            <v>43100</v>
          </cell>
          <cell r="BK247">
            <v>43190</v>
          </cell>
          <cell r="BL247">
            <v>43281</v>
          </cell>
          <cell r="BM247">
            <v>43373</v>
          </cell>
          <cell r="BN247">
            <v>43465</v>
          </cell>
          <cell r="BO247">
            <v>43465</v>
          </cell>
          <cell r="BP247">
            <v>43100</v>
          </cell>
          <cell r="BQ247" t="str">
            <v>1-Dec-2018-31-Dec-2018</v>
          </cell>
          <cell r="BR247" t="str">
            <v>1-Jan-2018  -  31-Dec-2018</v>
          </cell>
          <cell r="BS247" t="str">
            <v>End of 4th Quarter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A3" t="str">
            <v>STATEMENT OF FINANCIAL POSITION</v>
          </cell>
          <cell r="B3">
            <v>0</v>
          </cell>
          <cell r="C3">
            <v>42400</v>
          </cell>
          <cell r="D3">
            <v>42428</v>
          </cell>
          <cell r="E3">
            <v>42460</v>
          </cell>
          <cell r="F3">
            <v>42490</v>
          </cell>
          <cell r="G3">
            <v>42521</v>
          </cell>
          <cell r="H3">
            <v>42551</v>
          </cell>
          <cell r="I3">
            <v>42582</v>
          </cell>
          <cell r="J3">
            <v>42613</v>
          </cell>
          <cell r="K3">
            <v>42643</v>
          </cell>
          <cell r="L3">
            <v>42674</v>
          </cell>
          <cell r="M3">
            <v>42704</v>
          </cell>
          <cell r="N3">
            <v>42735</v>
          </cell>
          <cell r="O3">
            <v>42766</v>
          </cell>
          <cell r="P3">
            <v>42794</v>
          </cell>
          <cell r="Q3">
            <v>42825</v>
          </cell>
          <cell r="R3">
            <v>42855</v>
          </cell>
          <cell r="S3">
            <v>42886</v>
          </cell>
          <cell r="T3">
            <v>42916</v>
          </cell>
          <cell r="U3">
            <v>42947</v>
          </cell>
          <cell r="V3">
            <v>42978</v>
          </cell>
          <cell r="W3">
            <v>43008</v>
          </cell>
          <cell r="X3">
            <v>43039</v>
          </cell>
          <cell r="Y3">
            <v>43069</v>
          </cell>
          <cell r="Z3">
            <v>43100</v>
          </cell>
          <cell r="AA3">
            <v>43131</v>
          </cell>
          <cell r="AB3">
            <v>43159</v>
          </cell>
          <cell r="AC3">
            <v>43190</v>
          </cell>
          <cell r="AD3">
            <v>43220</v>
          </cell>
          <cell r="AE3">
            <v>43251</v>
          </cell>
          <cell r="AF3">
            <v>43281</v>
          </cell>
          <cell r="AG3">
            <v>43312</v>
          </cell>
          <cell r="AH3">
            <v>43343</v>
          </cell>
          <cell r="AI3">
            <v>43373</v>
          </cell>
          <cell r="AJ3">
            <v>43404</v>
          </cell>
          <cell r="AK3">
            <v>43434</v>
          </cell>
          <cell r="AL3">
            <v>43465</v>
          </cell>
        </row>
        <row r="4">
          <cell r="A4">
            <v>0</v>
          </cell>
          <cell r="B4">
            <v>0</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cell r="Z4">
            <v>26</v>
          </cell>
          <cell r="AA4">
            <v>27</v>
          </cell>
          <cell r="AB4">
            <v>28</v>
          </cell>
          <cell r="AC4">
            <v>29</v>
          </cell>
          <cell r="AD4">
            <v>30</v>
          </cell>
          <cell r="AE4">
            <v>31</v>
          </cell>
          <cell r="AF4">
            <v>32</v>
          </cell>
          <cell r="AG4">
            <v>33</v>
          </cell>
          <cell r="AH4">
            <v>34</v>
          </cell>
          <cell r="AI4">
            <v>35</v>
          </cell>
          <cell r="AJ4">
            <v>36</v>
          </cell>
          <cell r="AK4">
            <v>37</v>
          </cell>
          <cell r="AL4">
            <v>38</v>
          </cell>
        </row>
        <row r="5">
          <cell r="A5" t="str">
            <v>Cash and Cash Equivalents</v>
          </cell>
          <cell r="B5">
            <v>3</v>
          </cell>
          <cell r="C5">
            <v>196533266</v>
          </cell>
          <cell r="D5">
            <v>196694380.78</v>
          </cell>
          <cell r="E5">
            <v>164864949.91</v>
          </cell>
          <cell r="F5">
            <v>140714894.69</v>
          </cell>
          <cell r="G5">
            <v>177134681.68000001</v>
          </cell>
          <cell r="H5">
            <v>175741069.53999999</v>
          </cell>
          <cell r="I5">
            <v>182660651.80000001</v>
          </cell>
          <cell r="J5">
            <v>141201867.28999999</v>
          </cell>
          <cell r="K5">
            <v>148767731.5</v>
          </cell>
          <cell r="L5">
            <v>187227525.49000001</v>
          </cell>
          <cell r="M5">
            <v>269381827.60000002</v>
          </cell>
          <cell r="N5">
            <v>155354413</v>
          </cell>
          <cell r="O5">
            <v>213372271.80000001</v>
          </cell>
          <cell r="P5">
            <v>221952757.66</v>
          </cell>
          <cell r="Q5">
            <v>187725421.96000001</v>
          </cell>
          <cell r="R5">
            <v>135694604.75</v>
          </cell>
          <cell r="S5">
            <v>236609290.68000001</v>
          </cell>
          <cell r="T5">
            <v>247593854.62</v>
          </cell>
          <cell r="U5">
            <v>276779873.83999997</v>
          </cell>
          <cell r="V5">
            <v>244892555</v>
          </cell>
          <cell r="W5">
            <v>299972463</v>
          </cell>
          <cell r="X5">
            <v>253302953</v>
          </cell>
          <cell r="Y5">
            <v>243040585</v>
          </cell>
          <cell r="Z5">
            <v>181225544.33000001</v>
          </cell>
          <cell r="AA5">
            <v>235578478</v>
          </cell>
          <cell r="AB5">
            <v>214131350</v>
          </cell>
          <cell r="AC5">
            <v>258235720</v>
          </cell>
          <cell r="AD5">
            <v>210490937</v>
          </cell>
          <cell r="AE5">
            <v>256201054</v>
          </cell>
          <cell r="AF5">
            <v>220363498</v>
          </cell>
          <cell r="AG5">
            <v>223461381</v>
          </cell>
          <cell r="AH5">
            <v>192098378</v>
          </cell>
          <cell r="AI5">
            <v>240962033</v>
          </cell>
          <cell r="AJ5">
            <v>319747750</v>
          </cell>
          <cell r="AK5">
            <v>0</v>
          </cell>
          <cell r="AL5">
            <v>0</v>
          </cell>
        </row>
        <row r="6">
          <cell r="A6" t="str">
            <v>Cash in Vault</v>
          </cell>
          <cell r="B6">
            <v>4</v>
          </cell>
          <cell r="C6">
            <v>19827960</v>
          </cell>
          <cell r="D6">
            <v>17345817</v>
          </cell>
          <cell r="E6">
            <v>19067467</v>
          </cell>
          <cell r="F6">
            <v>18179889</v>
          </cell>
          <cell r="G6">
            <v>23896216</v>
          </cell>
          <cell r="H6">
            <v>22404051</v>
          </cell>
          <cell r="I6">
            <v>17959865</v>
          </cell>
          <cell r="J6">
            <v>18630841</v>
          </cell>
          <cell r="K6">
            <v>24584535</v>
          </cell>
          <cell r="L6">
            <v>23736878</v>
          </cell>
          <cell r="M6">
            <v>26162653</v>
          </cell>
          <cell r="N6">
            <v>24689405</v>
          </cell>
          <cell r="O6">
            <v>33011874</v>
          </cell>
          <cell r="P6">
            <v>30537486</v>
          </cell>
          <cell r="Q6">
            <v>24955970</v>
          </cell>
          <cell r="R6">
            <v>19332101</v>
          </cell>
          <cell r="S6">
            <v>23889668</v>
          </cell>
          <cell r="T6">
            <v>23097798</v>
          </cell>
          <cell r="U6">
            <v>28908715</v>
          </cell>
          <cell r="V6">
            <v>24967125</v>
          </cell>
          <cell r="W6">
            <v>36194936</v>
          </cell>
          <cell r="X6">
            <v>24113624</v>
          </cell>
          <cell r="Y6">
            <v>16061110</v>
          </cell>
          <cell r="Z6">
            <v>21825222</v>
          </cell>
          <cell r="AA6">
            <v>21798685</v>
          </cell>
          <cell r="AB6">
            <v>21141120</v>
          </cell>
          <cell r="AC6">
            <v>21269842</v>
          </cell>
          <cell r="AD6">
            <v>17617315</v>
          </cell>
          <cell r="AE6">
            <v>24729764</v>
          </cell>
          <cell r="AF6">
            <v>18676774</v>
          </cell>
          <cell r="AG6">
            <v>19991955</v>
          </cell>
          <cell r="AH6">
            <v>14451463</v>
          </cell>
          <cell r="AI6">
            <v>20233038</v>
          </cell>
          <cell r="AJ6">
            <v>17521489</v>
          </cell>
          <cell r="AK6">
            <v>0</v>
          </cell>
          <cell r="AL6">
            <v>0</v>
          </cell>
        </row>
        <row r="7">
          <cell r="A7" t="str">
            <v>Cash in Vault - Lcy</v>
          </cell>
          <cell r="B7">
            <v>5</v>
          </cell>
          <cell r="C7">
            <v>19808873</v>
          </cell>
          <cell r="D7">
            <v>17326540</v>
          </cell>
          <cell r="E7">
            <v>18988381</v>
          </cell>
          <cell r="F7">
            <v>18124520</v>
          </cell>
          <cell r="G7">
            <v>23817878</v>
          </cell>
          <cell r="H7">
            <v>22347384</v>
          </cell>
          <cell r="I7">
            <v>17904715</v>
          </cell>
          <cell r="J7">
            <v>18575813</v>
          </cell>
          <cell r="K7">
            <v>24537026</v>
          </cell>
          <cell r="L7">
            <v>23690168</v>
          </cell>
          <cell r="M7">
            <v>26115572</v>
          </cell>
          <cell r="N7">
            <v>24655545</v>
          </cell>
          <cell r="O7">
            <v>32977022</v>
          </cell>
          <cell r="P7">
            <v>30473500</v>
          </cell>
          <cell r="Q7">
            <v>24784479</v>
          </cell>
          <cell r="R7">
            <v>19196482</v>
          </cell>
          <cell r="S7">
            <v>23773337</v>
          </cell>
          <cell r="T7">
            <v>23000624</v>
          </cell>
          <cell r="U7">
            <v>28834670</v>
          </cell>
          <cell r="V7">
            <v>24948377</v>
          </cell>
          <cell r="W7">
            <v>35970112</v>
          </cell>
          <cell r="X7">
            <v>23806553</v>
          </cell>
          <cell r="Y7">
            <v>15795472</v>
          </cell>
          <cell r="Z7">
            <v>21581906</v>
          </cell>
          <cell r="AA7">
            <v>21518667</v>
          </cell>
          <cell r="AB7">
            <v>20865190</v>
          </cell>
          <cell r="AC7">
            <v>20896191</v>
          </cell>
          <cell r="AD7">
            <v>17279544</v>
          </cell>
          <cell r="AE7">
            <v>24252638</v>
          </cell>
          <cell r="AF7">
            <v>18211142</v>
          </cell>
          <cell r="AG7">
            <v>19557021</v>
          </cell>
          <cell r="AH7">
            <v>14044486</v>
          </cell>
          <cell r="AI7">
            <v>19801569</v>
          </cell>
          <cell r="AJ7">
            <v>17106927</v>
          </cell>
          <cell r="AK7">
            <v>0</v>
          </cell>
          <cell r="AL7">
            <v>0</v>
          </cell>
        </row>
        <row r="8">
          <cell r="A8" t="str">
            <v>Cash in Vault - Fcy</v>
          </cell>
          <cell r="B8">
            <v>6</v>
          </cell>
          <cell r="C8">
            <v>19087</v>
          </cell>
          <cell r="D8">
            <v>19277</v>
          </cell>
          <cell r="E8">
            <v>79086</v>
          </cell>
          <cell r="F8">
            <v>55369</v>
          </cell>
          <cell r="G8">
            <v>78338</v>
          </cell>
          <cell r="H8">
            <v>56667</v>
          </cell>
          <cell r="I8">
            <v>55150</v>
          </cell>
          <cell r="J8">
            <v>55028</v>
          </cell>
          <cell r="K8">
            <v>47509</v>
          </cell>
          <cell r="L8">
            <v>46710</v>
          </cell>
          <cell r="M8">
            <v>47081</v>
          </cell>
          <cell r="N8">
            <v>33860</v>
          </cell>
          <cell r="O8">
            <v>34852</v>
          </cell>
          <cell r="P8">
            <v>63986</v>
          </cell>
          <cell r="Q8">
            <v>171491</v>
          </cell>
          <cell r="R8">
            <v>135619</v>
          </cell>
          <cell r="S8">
            <v>116331</v>
          </cell>
          <cell r="T8">
            <v>97174</v>
          </cell>
          <cell r="U8">
            <v>74045</v>
          </cell>
          <cell r="V8">
            <v>18748</v>
          </cell>
          <cell r="W8">
            <v>224824</v>
          </cell>
          <cell r="X8">
            <v>211121</v>
          </cell>
          <cell r="Y8">
            <v>180163</v>
          </cell>
          <cell r="Z8">
            <v>173706</v>
          </cell>
          <cell r="AA8">
            <v>179303</v>
          </cell>
          <cell r="AB8">
            <v>176010</v>
          </cell>
          <cell r="AC8">
            <v>318291</v>
          </cell>
          <cell r="AD8">
            <v>191876</v>
          </cell>
          <cell r="AE8">
            <v>355481</v>
          </cell>
          <cell r="AF8">
            <v>344667</v>
          </cell>
          <cell r="AG8">
            <v>348584</v>
          </cell>
          <cell r="AH8">
            <v>349707</v>
          </cell>
          <cell r="AI8">
            <v>353824</v>
          </cell>
          <cell r="AJ8">
            <v>354022</v>
          </cell>
          <cell r="AK8">
            <v>0</v>
          </cell>
          <cell r="AL8">
            <v>0</v>
          </cell>
        </row>
        <row r="9">
          <cell r="A9" t="str">
            <v>Cash in ATM - Lcy</v>
          </cell>
          <cell r="B9">
            <v>7</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95950</v>
          </cell>
          <cell r="Y9">
            <v>85475</v>
          </cell>
          <cell r="Z9">
            <v>69610</v>
          </cell>
          <cell r="AA9">
            <v>100715</v>
          </cell>
          <cell r="AB9">
            <v>99920</v>
          </cell>
          <cell r="AC9">
            <v>55360</v>
          </cell>
          <cell r="AD9">
            <v>145895</v>
          </cell>
          <cell r="AE9">
            <v>121645</v>
          </cell>
          <cell r="AF9">
            <v>120965</v>
          </cell>
          <cell r="AG9">
            <v>86350</v>
          </cell>
          <cell r="AH9">
            <v>57270</v>
          </cell>
          <cell r="AI9">
            <v>77645</v>
          </cell>
          <cell r="AJ9">
            <v>60540</v>
          </cell>
          <cell r="AK9">
            <v>0</v>
          </cell>
          <cell r="AL9">
            <v>0</v>
          </cell>
        </row>
        <row r="10">
          <cell r="A10" t="str">
            <v>Balances with BoG &amp; other Banks</v>
          </cell>
          <cell r="B10">
            <v>8</v>
          </cell>
          <cell r="C10">
            <v>32916065</v>
          </cell>
          <cell r="D10">
            <v>27298155</v>
          </cell>
          <cell r="E10">
            <v>27834304</v>
          </cell>
          <cell r="F10">
            <v>27398880</v>
          </cell>
          <cell r="G10">
            <v>28208405</v>
          </cell>
          <cell r="H10">
            <v>27766179</v>
          </cell>
          <cell r="I10">
            <v>30738220</v>
          </cell>
          <cell r="J10">
            <v>31560499</v>
          </cell>
          <cell r="K10">
            <v>14941329</v>
          </cell>
          <cell r="L10">
            <v>30442567</v>
          </cell>
          <cell r="M10">
            <v>12151844</v>
          </cell>
          <cell r="N10">
            <v>30236656</v>
          </cell>
          <cell r="O10">
            <v>49613525</v>
          </cell>
          <cell r="P10">
            <v>26188136</v>
          </cell>
          <cell r="Q10">
            <v>33645386</v>
          </cell>
          <cell r="R10">
            <v>13428894</v>
          </cell>
          <cell r="S10">
            <v>34174062</v>
          </cell>
          <cell r="T10">
            <v>22429029</v>
          </cell>
          <cell r="U10">
            <v>23167978</v>
          </cell>
          <cell r="V10">
            <v>25768824</v>
          </cell>
          <cell r="W10">
            <v>21584529</v>
          </cell>
          <cell r="X10">
            <v>14342877</v>
          </cell>
          <cell r="Y10">
            <v>20581126</v>
          </cell>
          <cell r="Z10">
            <v>20429359</v>
          </cell>
          <cell r="AA10">
            <v>12143549</v>
          </cell>
          <cell r="AB10">
            <v>14411385</v>
          </cell>
          <cell r="AC10">
            <v>47416317</v>
          </cell>
          <cell r="AD10">
            <v>25159376</v>
          </cell>
          <cell r="AE10">
            <v>5175559</v>
          </cell>
          <cell r="AF10">
            <v>17735943</v>
          </cell>
          <cell r="AG10">
            <v>19477530</v>
          </cell>
          <cell r="AH10">
            <v>43260799</v>
          </cell>
          <cell r="AI10">
            <v>43475936</v>
          </cell>
          <cell r="AJ10">
            <v>59817077</v>
          </cell>
          <cell r="AK10">
            <v>0</v>
          </cell>
          <cell r="AL10">
            <v>0</v>
          </cell>
        </row>
        <row r="11">
          <cell r="A11" t="str">
            <v>BoG Account - Lcy</v>
          </cell>
          <cell r="B11">
            <v>9</v>
          </cell>
          <cell r="C11">
            <v>30052183</v>
          </cell>
          <cell r="D11">
            <v>22155707</v>
          </cell>
          <cell r="E11">
            <v>22127190</v>
          </cell>
          <cell r="F11">
            <v>21532628</v>
          </cell>
          <cell r="G11">
            <v>24198901</v>
          </cell>
          <cell r="H11">
            <v>23013119</v>
          </cell>
          <cell r="I11">
            <v>18754953</v>
          </cell>
          <cell r="J11">
            <v>23096447</v>
          </cell>
          <cell r="K11">
            <v>11679856</v>
          </cell>
          <cell r="L11">
            <v>22145403</v>
          </cell>
          <cell r="M11">
            <v>9109163</v>
          </cell>
          <cell r="N11">
            <v>24893319</v>
          </cell>
          <cell r="O11">
            <v>45774574</v>
          </cell>
          <cell r="P11">
            <v>23281287</v>
          </cell>
          <cell r="Q11">
            <v>27146683</v>
          </cell>
          <cell r="R11">
            <v>9880905</v>
          </cell>
          <cell r="S11">
            <v>30008784</v>
          </cell>
          <cell r="T11">
            <v>18235584</v>
          </cell>
          <cell r="U11">
            <v>19394143</v>
          </cell>
          <cell r="V11">
            <v>20566113</v>
          </cell>
          <cell r="W11">
            <v>16393823</v>
          </cell>
          <cell r="X11">
            <v>10730435</v>
          </cell>
          <cell r="Y11">
            <v>15557276</v>
          </cell>
          <cell r="Z11">
            <v>17038743</v>
          </cell>
          <cell r="AA11">
            <v>10098024</v>
          </cell>
          <cell r="AB11">
            <v>12519414</v>
          </cell>
          <cell r="AC11">
            <v>40577014</v>
          </cell>
          <cell r="AD11">
            <v>23403458</v>
          </cell>
          <cell r="AE11">
            <v>3736185</v>
          </cell>
          <cell r="AF11">
            <v>14005837</v>
          </cell>
          <cell r="AG11">
            <v>17532342</v>
          </cell>
          <cell r="AH11">
            <v>41862455</v>
          </cell>
          <cell r="AI11">
            <v>41269158</v>
          </cell>
          <cell r="AJ11">
            <v>56314748</v>
          </cell>
          <cell r="AK11">
            <v>0</v>
          </cell>
          <cell r="AL11">
            <v>0</v>
          </cell>
        </row>
        <row r="12">
          <cell r="A12" t="str">
            <v>BoG Account - Fcy</v>
          </cell>
          <cell r="B12">
            <v>10</v>
          </cell>
          <cell r="C12">
            <v>1007036</v>
          </cell>
          <cell r="D12">
            <v>1018657</v>
          </cell>
          <cell r="E12">
            <v>950040</v>
          </cell>
          <cell r="F12">
            <v>937237</v>
          </cell>
          <cell r="G12">
            <v>893679</v>
          </cell>
          <cell r="H12">
            <v>913301</v>
          </cell>
          <cell r="I12">
            <v>917745</v>
          </cell>
          <cell r="J12">
            <v>917873</v>
          </cell>
          <cell r="K12">
            <v>923898</v>
          </cell>
          <cell r="L12">
            <v>922176</v>
          </cell>
          <cell r="M12">
            <v>937879</v>
          </cell>
          <cell r="N12">
            <v>977217</v>
          </cell>
          <cell r="O12">
            <v>993700</v>
          </cell>
          <cell r="P12">
            <v>974815</v>
          </cell>
          <cell r="Q12">
            <v>810178</v>
          </cell>
          <cell r="R12">
            <v>785669</v>
          </cell>
          <cell r="S12">
            <v>804248</v>
          </cell>
          <cell r="T12">
            <v>818758</v>
          </cell>
          <cell r="U12">
            <v>820898</v>
          </cell>
          <cell r="V12">
            <v>825608</v>
          </cell>
          <cell r="W12">
            <v>692838</v>
          </cell>
          <cell r="X12">
            <v>690016</v>
          </cell>
          <cell r="Y12">
            <v>687009</v>
          </cell>
          <cell r="Z12">
            <v>687546</v>
          </cell>
          <cell r="AA12">
            <v>578246</v>
          </cell>
          <cell r="AB12">
            <v>577554</v>
          </cell>
          <cell r="AC12">
            <v>399509</v>
          </cell>
          <cell r="AD12">
            <v>399817</v>
          </cell>
          <cell r="AE12">
            <v>180035</v>
          </cell>
          <cell r="AF12">
            <v>231635</v>
          </cell>
          <cell r="AG12">
            <v>240410</v>
          </cell>
          <cell r="AH12">
            <v>241934</v>
          </cell>
          <cell r="AI12">
            <v>231141</v>
          </cell>
          <cell r="AJ12">
            <v>231736</v>
          </cell>
          <cell r="AK12">
            <v>0</v>
          </cell>
          <cell r="AL12">
            <v>0</v>
          </cell>
        </row>
        <row r="13">
          <cell r="A13" t="str">
            <v>Other Banks' Balances (Fcy)</v>
          </cell>
          <cell r="B13">
            <v>11</v>
          </cell>
          <cell r="C13">
            <v>1856846</v>
          </cell>
          <cell r="D13">
            <v>4123791</v>
          </cell>
          <cell r="E13">
            <v>4757074</v>
          </cell>
          <cell r="F13">
            <v>4929015</v>
          </cell>
          <cell r="G13">
            <v>3115825</v>
          </cell>
          <cell r="H13">
            <v>3839759</v>
          </cell>
          <cell r="I13">
            <v>11065522</v>
          </cell>
          <cell r="J13">
            <v>7546179</v>
          </cell>
          <cell r="K13">
            <v>2337575</v>
          </cell>
          <cell r="L13">
            <v>7374988</v>
          </cell>
          <cell r="M13">
            <v>2104802</v>
          </cell>
          <cell r="N13">
            <v>4366120</v>
          </cell>
          <cell r="O13">
            <v>2845251</v>
          </cell>
          <cell r="P13">
            <v>1932034</v>
          </cell>
          <cell r="Q13">
            <v>5688525</v>
          </cell>
          <cell r="R13">
            <v>2762320</v>
          </cell>
          <cell r="S13">
            <v>3361030</v>
          </cell>
          <cell r="T13">
            <v>3374687</v>
          </cell>
          <cell r="U13">
            <v>2952937</v>
          </cell>
          <cell r="V13">
            <v>4377103</v>
          </cell>
          <cell r="W13">
            <v>4497868</v>
          </cell>
          <cell r="X13">
            <v>2922426</v>
          </cell>
          <cell r="Y13">
            <v>4336841</v>
          </cell>
          <cell r="Z13">
            <v>2703070</v>
          </cell>
          <cell r="AA13">
            <v>1467279</v>
          </cell>
          <cell r="AB13">
            <v>1314417</v>
          </cell>
          <cell r="AC13">
            <v>6439794</v>
          </cell>
          <cell r="AD13">
            <v>1356101</v>
          </cell>
          <cell r="AE13">
            <v>1259339</v>
          </cell>
          <cell r="AF13">
            <v>3498471</v>
          </cell>
          <cell r="AG13">
            <v>1704778</v>
          </cell>
          <cell r="AH13">
            <v>1156410</v>
          </cell>
          <cell r="AI13">
            <v>1975637</v>
          </cell>
          <cell r="AJ13">
            <v>3270593</v>
          </cell>
          <cell r="AK13">
            <v>0</v>
          </cell>
          <cell r="AL13">
            <v>0</v>
          </cell>
        </row>
        <row r="14">
          <cell r="A14" t="str">
            <v>Placements &amp; Repos</v>
          </cell>
          <cell r="B14">
            <v>12</v>
          </cell>
          <cell r="C14">
            <v>144000000</v>
          </cell>
          <cell r="D14">
            <v>152000000</v>
          </cell>
          <cell r="E14">
            <v>118000000</v>
          </cell>
          <cell r="F14">
            <v>95000000</v>
          </cell>
          <cell r="G14">
            <v>125000000</v>
          </cell>
          <cell r="H14">
            <v>117000000</v>
          </cell>
          <cell r="I14">
            <v>130000000</v>
          </cell>
          <cell r="J14">
            <v>91000000</v>
          </cell>
          <cell r="K14">
            <v>109000000</v>
          </cell>
          <cell r="L14">
            <v>133000000</v>
          </cell>
          <cell r="M14">
            <v>213000000</v>
          </cell>
          <cell r="N14">
            <v>88000000</v>
          </cell>
          <cell r="O14">
            <v>126000000</v>
          </cell>
          <cell r="P14">
            <v>163000000</v>
          </cell>
          <cell r="Q14">
            <v>127000000</v>
          </cell>
          <cell r="R14">
            <v>101000000</v>
          </cell>
          <cell r="S14">
            <v>174871306</v>
          </cell>
          <cell r="T14">
            <v>199000000</v>
          </cell>
          <cell r="U14">
            <v>224000000</v>
          </cell>
          <cell r="V14">
            <v>192000000</v>
          </cell>
          <cell r="W14">
            <v>233000000</v>
          </cell>
          <cell r="X14">
            <v>210000001</v>
          </cell>
          <cell r="Y14">
            <v>203000000</v>
          </cell>
          <cell r="Z14">
            <v>138000000</v>
          </cell>
          <cell r="AA14">
            <v>198000001</v>
          </cell>
          <cell r="AB14">
            <v>174000000</v>
          </cell>
          <cell r="AC14">
            <v>184425000</v>
          </cell>
          <cell r="AD14">
            <v>162008826</v>
          </cell>
          <cell r="AE14">
            <v>219999677</v>
          </cell>
          <cell r="AF14">
            <v>181269677</v>
          </cell>
          <cell r="AG14">
            <v>180536119</v>
          </cell>
          <cell r="AH14">
            <v>131047215</v>
          </cell>
          <cell r="AI14">
            <v>176047215</v>
          </cell>
          <cell r="AJ14">
            <v>239549674</v>
          </cell>
          <cell r="AK14">
            <v>0</v>
          </cell>
          <cell r="AL14">
            <v>0</v>
          </cell>
        </row>
        <row r="15">
          <cell r="A15" t="str">
            <v>Placement - Inter Bank</v>
          </cell>
          <cell r="B15">
            <v>13</v>
          </cell>
          <cell r="C15">
            <v>57000000</v>
          </cell>
          <cell r="D15">
            <v>70000000</v>
          </cell>
          <cell r="E15">
            <v>35000000</v>
          </cell>
          <cell r="F15">
            <v>32000000</v>
          </cell>
          <cell r="G15">
            <v>62000000</v>
          </cell>
          <cell r="H15">
            <v>54000000</v>
          </cell>
          <cell r="I15">
            <v>67000000</v>
          </cell>
          <cell r="J15">
            <v>28000000</v>
          </cell>
          <cell r="K15">
            <v>51000000</v>
          </cell>
          <cell r="L15">
            <v>65000000</v>
          </cell>
          <cell r="M15">
            <v>140000000</v>
          </cell>
          <cell r="N15">
            <v>10000000</v>
          </cell>
          <cell r="O15">
            <v>43000000</v>
          </cell>
          <cell r="P15">
            <v>60000000</v>
          </cell>
          <cell r="Q15">
            <v>34000000</v>
          </cell>
          <cell r="R15">
            <v>28000000</v>
          </cell>
          <cell r="S15">
            <v>81000000</v>
          </cell>
          <cell r="T15">
            <v>89000000</v>
          </cell>
          <cell r="U15">
            <v>114000000</v>
          </cell>
          <cell r="V15">
            <v>92000000</v>
          </cell>
          <cell r="W15">
            <v>148000000</v>
          </cell>
          <cell r="X15">
            <v>109000000</v>
          </cell>
          <cell r="Y15">
            <v>79000000</v>
          </cell>
          <cell r="Z15">
            <v>24000000</v>
          </cell>
          <cell r="AA15">
            <v>90000000</v>
          </cell>
          <cell r="AB15">
            <v>73000000</v>
          </cell>
          <cell r="AC15">
            <v>70000000</v>
          </cell>
          <cell r="AD15">
            <v>36000000</v>
          </cell>
          <cell r="AE15">
            <v>100000000</v>
          </cell>
          <cell r="AF15">
            <v>61000000</v>
          </cell>
          <cell r="AG15">
            <v>60000000</v>
          </cell>
          <cell r="AH15">
            <v>20000000</v>
          </cell>
          <cell r="AI15">
            <v>80000000</v>
          </cell>
          <cell r="AJ15">
            <v>95000000</v>
          </cell>
          <cell r="AK15">
            <v>0</v>
          </cell>
          <cell r="AL15">
            <v>0</v>
          </cell>
        </row>
        <row r="16">
          <cell r="A16" t="str">
            <v>Repos with other Banks</v>
          </cell>
          <cell r="B16">
            <v>14</v>
          </cell>
          <cell r="C16">
            <v>87000000</v>
          </cell>
          <cell r="D16">
            <v>82000000</v>
          </cell>
          <cell r="E16">
            <v>83000000</v>
          </cell>
          <cell r="F16">
            <v>63000000</v>
          </cell>
          <cell r="G16">
            <v>63000000</v>
          </cell>
          <cell r="H16">
            <v>63000000</v>
          </cell>
          <cell r="I16">
            <v>63000000</v>
          </cell>
          <cell r="J16">
            <v>63000000</v>
          </cell>
          <cell r="K16">
            <v>58000000</v>
          </cell>
          <cell r="L16">
            <v>68000000</v>
          </cell>
          <cell r="M16">
            <v>73000000</v>
          </cell>
          <cell r="N16">
            <v>78000000</v>
          </cell>
          <cell r="O16">
            <v>83000000</v>
          </cell>
          <cell r="P16">
            <v>83000000</v>
          </cell>
          <cell r="Q16">
            <v>83000000</v>
          </cell>
          <cell r="R16">
            <v>73000000</v>
          </cell>
          <cell r="S16">
            <v>79000000</v>
          </cell>
          <cell r="T16">
            <v>85000000</v>
          </cell>
          <cell r="U16">
            <v>90000000</v>
          </cell>
          <cell r="V16">
            <v>80000000</v>
          </cell>
          <cell r="W16">
            <v>80000000</v>
          </cell>
          <cell r="X16">
            <v>91000000</v>
          </cell>
          <cell r="Y16">
            <v>110000000</v>
          </cell>
          <cell r="Z16">
            <v>114000000</v>
          </cell>
          <cell r="AA16">
            <v>103000000</v>
          </cell>
          <cell r="AB16">
            <v>101000000</v>
          </cell>
          <cell r="AC16">
            <v>114425000</v>
          </cell>
          <cell r="AD16">
            <v>121000000</v>
          </cell>
          <cell r="AE16">
            <v>115000000</v>
          </cell>
          <cell r="AF16">
            <v>115270000</v>
          </cell>
          <cell r="AG16">
            <v>120536119</v>
          </cell>
          <cell r="AH16">
            <v>111047215</v>
          </cell>
          <cell r="AI16">
            <v>96047215</v>
          </cell>
          <cell r="AJ16">
            <v>124338292</v>
          </cell>
          <cell r="AK16">
            <v>0</v>
          </cell>
          <cell r="AL16">
            <v>0</v>
          </cell>
        </row>
        <row r="17">
          <cell r="A17" t="str">
            <v>BoG Bill</v>
          </cell>
          <cell r="B17">
            <v>15</v>
          </cell>
          <cell r="C17">
            <v>0</v>
          </cell>
          <cell r="D17">
            <v>0</v>
          </cell>
          <cell r="E17">
            <v>0</v>
          </cell>
          <cell r="F17">
            <v>0</v>
          </cell>
          <cell r="G17">
            <v>0</v>
          </cell>
          <cell r="H17">
            <v>4040001</v>
          </cell>
          <cell r="I17">
            <v>4000001</v>
          </cell>
          <cell r="J17">
            <v>0</v>
          </cell>
          <cell r="K17">
            <v>0</v>
          </cell>
          <cell r="L17">
            <v>0</v>
          </cell>
          <cell r="M17">
            <v>20000000</v>
          </cell>
          <cell r="N17">
            <v>10000000</v>
          </cell>
          <cell r="O17">
            <v>0</v>
          </cell>
          <cell r="P17">
            <v>20000000</v>
          </cell>
          <cell r="Q17">
            <v>10000000</v>
          </cell>
          <cell r="R17">
            <v>0</v>
          </cell>
          <cell r="S17">
            <v>14871306</v>
          </cell>
          <cell r="T17">
            <v>25000000</v>
          </cell>
          <cell r="U17">
            <v>20000000</v>
          </cell>
          <cell r="V17">
            <v>20000000</v>
          </cell>
          <cell r="W17">
            <v>5000000</v>
          </cell>
          <cell r="X17">
            <v>10000001</v>
          </cell>
          <cell r="Y17">
            <v>14000000</v>
          </cell>
          <cell r="Z17">
            <v>0</v>
          </cell>
          <cell r="AA17">
            <v>5000001</v>
          </cell>
          <cell r="AB17">
            <v>0</v>
          </cell>
          <cell r="AC17">
            <v>0</v>
          </cell>
          <cell r="AD17">
            <v>5008826</v>
          </cell>
          <cell r="AE17">
            <v>4999677</v>
          </cell>
          <cell r="AF17">
            <v>4999677</v>
          </cell>
          <cell r="AG17">
            <v>0</v>
          </cell>
          <cell r="AH17">
            <v>0</v>
          </cell>
          <cell r="AI17">
            <v>0</v>
          </cell>
          <cell r="AJ17">
            <v>20211382</v>
          </cell>
          <cell r="AK17">
            <v>0</v>
          </cell>
          <cell r="AL17">
            <v>0</v>
          </cell>
        </row>
        <row r="18">
          <cell r="A18" t="str">
            <v>E-Value stock</v>
          </cell>
          <cell r="B18">
            <v>16</v>
          </cell>
          <cell r="C18">
            <v>0</v>
          </cell>
          <cell r="D18">
            <v>0</v>
          </cell>
          <cell r="E18">
            <v>0</v>
          </cell>
          <cell r="F18">
            <v>0</v>
          </cell>
          <cell r="G18">
            <v>0</v>
          </cell>
          <cell r="H18">
            <v>0</v>
          </cell>
          <cell r="I18">
            <v>0</v>
          </cell>
          <cell r="J18">
            <v>0</v>
          </cell>
          <cell r="K18">
            <v>0</v>
          </cell>
          <cell r="L18">
            <v>0</v>
          </cell>
          <cell r="M18">
            <v>0</v>
          </cell>
          <cell r="N18">
            <v>2431922</v>
          </cell>
          <cell r="O18">
            <v>3351713.8000000003</v>
          </cell>
          <cell r="P18">
            <v>2216721.66</v>
          </cell>
          <cell r="Q18">
            <v>2006713.96</v>
          </cell>
          <cell r="R18">
            <v>1790777.7499999995</v>
          </cell>
          <cell r="S18">
            <v>3263819.68</v>
          </cell>
          <cell r="T18">
            <v>1420190.62</v>
          </cell>
          <cell r="U18">
            <v>695499.84000000008</v>
          </cell>
          <cell r="V18">
            <v>2989963</v>
          </cell>
          <cell r="W18">
            <v>8594077</v>
          </cell>
          <cell r="X18">
            <v>4847564</v>
          </cell>
          <cell r="Y18">
            <v>3398349</v>
          </cell>
          <cell r="Z18">
            <v>2056934</v>
          </cell>
          <cell r="AA18">
            <v>3570012</v>
          </cell>
          <cell r="AB18">
            <v>4586662</v>
          </cell>
          <cell r="AC18">
            <v>5139886</v>
          </cell>
          <cell r="AD18">
            <v>5523942</v>
          </cell>
          <cell r="AE18">
            <v>6291776</v>
          </cell>
          <cell r="AF18">
            <v>2609924</v>
          </cell>
          <cell r="AG18">
            <v>3442267</v>
          </cell>
          <cell r="AH18">
            <v>2517318</v>
          </cell>
          <cell r="AI18">
            <v>1155832</v>
          </cell>
          <cell r="AJ18">
            <v>2840112</v>
          </cell>
          <cell r="AK18">
            <v>0</v>
          </cell>
          <cell r="AL18">
            <v>0</v>
          </cell>
        </row>
        <row r="19">
          <cell r="A19" t="str">
            <v>Airtel master wallet</v>
          </cell>
          <cell r="B19">
            <v>17</v>
          </cell>
          <cell r="C19">
            <v>0</v>
          </cell>
          <cell r="D19">
            <v>0</v>
          </cell>
          <cell r="E19">
            <v>0</v>
          </cell>
          <cell r="F19">
            <v>0</v>
          </cell>
          <cell r="G19">
            <v>0</v>
          </cell>
          <cell r="H19">
            <v>0</v>
          </cell>
          <cell r="I19">
            <v>0</v>
          </cell>
          <cell r="J19">
            <v>0</v>
          </cell>
          <cell r="K19">
            <v>0</v>
          </cell>
          <cell r="L19">
            <v>0</v>
          </cell>
          <cell r="M19">
            <v>0</v>
          </cell>
          <cell r="N19">
            <v>0</v>
          </cell>
          <cell r="O19">
            <v>33411.14</v>
          </cell>
          <cell r="P19">
            <v>30879.989999999998</v>
          </cell>
          <cell r="Q19">
            <v>37344.14</v>
          </cell>
          <cell r="R19">
            <v>37716.93</v>
          </cell>
          <cell r="S19">
            <v>42956</v>
          </cell>
          <cell r="T19">
            <v>52211.62</v>
          </cell>
          <cell r="U19">
            <v>59683.3</v>
          </cell>
          <cell r="V19">
            <v>45300</v>
          </cell>
          <cell r="W19">
            <v>94705</v>
          </cell>
          <cell r="X19">
            <v>130675</v>
          </cell>
          <cell r="Y19">
            <v>177935</v>
          </cell>
          <cell r="Z19">
            <v>198304</v>
          </cell>
          <cell r="AA19">
            <v>228754</v>
          </cell>
          <cell r="AB19">
            <v>238215</v>
          </cell>
          <cell r="AC19">
            <v>235488</v>
          </cell>
          <cell r="AD19">
            <v>246591</v>
          </cell>
          <cell r="AE19">
            <v>269210</v>
          </cell>
          <cell r="AF19">
            <v>276745</v>
          </cell>
          <cell r="AG19">
            <v>376590</v>
          </cell>
          <cell r="AH19">
            <v>270879</v>
          </cell>
          <cell r="AI19">
            <v>271342</v>
          </cell>
          <cell r="AJ19">
            <v>269096</v>
          </cell>
          <cell r="AK19">
            <v>0</v>
          </cell>
          <cell r="AL19">
            <v>0</v>
          </cell>
        </row>
        <row r="20">
          <cell r="A20" t="str">
            <v>MTN master wallet</v>
          </cell>
          <cell r="B20">
            <v>18</v>
          </cell>
          <cell r="C20">
            <v>0</v>
          </cell>
          <cell r="D20">
            <v>0</v>
          </cell>
          <cell r="E20">
            <v>0</v>
          </cell>
          <cell r="F20">
            <v>0</v>
          </cell>
          <cell r="G20">
            <v>0</v>
          </cell>
          <cell r="H20">
            <v>0</v>
          </cell>
          <cell r="I20">
            <v>0</v>
          </cell>
          <cell r="J20">
            <v>0</v>
          </cell>
          <cell r="K20">
            <v>0</v>
          </cell>
          <cell r="L20">
            <v>0</v>
          </cell>
          <cell r="M20">
            <v>0</v>
          </cell>
          <cell r="N20">
            <v>2431922</v>
          </cell>
          <cell r="O20">
            <v>3318302.66</v>
          </cell>
          <cell r="P20">
            <v>2185841.67</v>
          </cell>
          <cell r="Q20">
            <v>1969369.82</v>
          </cell>
          <cell r="R20">
            <v>1753060.8199999996</v>
          </cell>
          <cell r="S20">
            <v>3220863.68</v>
          </cell>
          <cell r="T20">
            <v>1367979</v>
          </cell>
          <cell r="U20">
            <v>635816.54</v>
          </cell>
          <cell r="V20">
            <v>2944663</v>
          </cell>
          <cell r="W20">
            <v>8499372</v>
          </cell>
          <cell r="X20">
            <v>4716889</v>
          </cell>
          <cell r="Y20">
            <v>3220414</v>
          </cell>
          <cell r="Z20">
            <v>1858630</v>
          </cell>
          <cell r="AA20">
            <v>3341258</v>
          </cell>
          <cell r="AB20">
            <v>4348447</v>
          </cell>
          <cell r="AC20">
            <v>4904398</v>
          </cell>
          <cell r="AD20">
            <v>5277351</v>
          </cell>
          <cell r="AE20">
            <v>6022566</v>
          </cell>
          <cell r="AF20">
            <v>2333179</v>
          </cell>
          <cell r="AG20">
            <v>3065677</v>
          </cell>
          <cell r="AH20">
            <v>2246439</v>
          </cell>
          <cell r="AI20">
            <v>884490</v>
          </cell>
          <cell r="AJ20">
            <v>2571016</v>
          </cell>
          <cell r="AK20">
            <v>0</v>
          </cell>
          <cell r="AL20">
            <v>0</v>
          </cell>
        </row>
        <row r="21">
          <cell r="A21" t="str">
            <v>Vodafone master wallet</v>
          </cell>
          <cell r="B21">
            <v>19</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A22" t="str">
            <v>Items in course of collection</v>
          </cell>
          <cell r="B22">
            <v>20</v>
          </cell>
          <cell r="C22">
            <v>-210759</v>
          </cell>
          <cell r="D22">
            <v>50408.78</v>
          </cell>
          <cell r="E22">
            <v>-36821.089999999997</v>
          </cell>
          <cell r="F22">
            <v>136125.69</v>
          </cell>
          <cell r="G22">
            <v>30060.68</v>
          </cell>
          <cell r="H22">
            <v>4530838.54</v>
          </cell>
          <cell r="I22">
            <v>-37434.199999999997</v>
          </cell>
          <cell r="J22">
            <v>10527.29</v>
          </cell>
          <cell r="K22">
            <v>241867.50000000003</v>
          </cell>
          <cell r="L22">
            <v>48080.49</v>
          </cell>
          <cell r="M22">
            <v>-1932669.4000000001</v>
          </cell>
          <cell r="N22">
            <v>-3570</v>
          </cell>
          <cell r="O22">
            <v>1395159</v>
          </cell>
          <cell r="P22">
            <v>10414</v>
          </cell>
          <cell r="Q22">
            <v>117352</v>
          </cell>
          <cell r="R22">
            <v>142832</v>
          </cell>
          <cell r="S22">
            <v>410435</v>
          </cell>
          <cell r="T22">
            <v>1646837</v>
          </cell>
          <cell r="U22">
            <v>7681</v>
          </cell>
          <cell r="V22">
            <v>-833357</v>
          </cell>
          <cell r="W22">
            <v>598921</v>
          </cell>
          <cell r="X22">
            <v>-1113</v>
          </cell>
          <cell r="Y22">
            <v>0</v>
          </cell>
          <cell r="Z22">
            <v>-1085970.67</v>
          </cell>
          <cell r="AA22">
            <v>66231</v>
          </cell>
          <cell r="AB22">
            <v>-7817</v>
          </cell>
          <cell r="AC22">
            <v>-15325</v>
          </cell>
          <cell r="AD22">
            <v>181478</v>
          </cell>
          <cell r="AE22">
            <v>4278</v>
          </cell>
          <cell r="AF22">
            <v>71180</v>
          </cell>
          <cell r="AG22">
            <v>13510</v>
          </cell>
          <cell r="AH22">
            <v>821583</v>
          </cell>
          <cell r="AI22">
            <v>50012</v>
          </cell>
          <cell r="AJ22">
            <v>19398</v>
          </cell>
          <cell r="AK22">
            <v>0</v>
          </cell>
          <cell r="AL22">
            <v>0</v>
          </cell>
        </row>
        <row r="23">
          <cell r="A23" t="str">
            <v xml:space="preserve">Total Investment </v>
          </cell>
          <cell r="B23">
            <v>21</v>
          </cell>
          <cell r="C23">
            <v>53194946</v>
          </cell>
          <cell r="D23">
            <v>58161949</v>
          </cell>
          <cell r="E23">
            <v>63148039</v>
          </cell>
          <cell r="F23">
            <v>68852641</v>
          </cell>
          <cell r="G23">
            <v>56355261</v>
          </cell>
          <cell r="H23">
            <v>48722042</v>
          </cell>
          <cell r="I23">
            <v>57131468</v>
          </cell>
          <cell r="J23">
            <v>58076369</v>
          </cell>
          <cell r="K23">
            <v>73203091</v>
          </cell>
          <cell r="L23">
            <v>64947923</v>
          </cell>
          <cell r="M23">
            <v>54018808</v>
          </cell>
          <cell r="N23">
            <v>55420214</v>
          </cell>
          <cell r="O23">
            <v>52222931</v>
          </cell>
          <cell r="P23">
            <v>55916750</v>
          </cell>
          <cell r="Q23">
            <v>66534460</v>
          </cell>
          <cell r="R23">
            <v>77023105</v>
          </cell>
          <cell r="S23">
            <v>60206258</v>
          </cell>
          <cell r="T23">
            <v>55417779</v>
          </cell>
          <cell r="U23">
            <v>53024033</v>
          </cell>
          <cell r="V23">
            <v>70751688</v>
          </cell>
          <cell r="W23">
            <v>79587268</v>
          </cell>
          <cell r="X23">
            <v>69760578</v>
          </cell>
          <cell r="Y23">
            <v>59135519</v>
          </cell>
          <cell r="Z23">
            <v>62791396</v>
          </cell>
          <cell r="AA23">
            <v>68700916</v>
          </cell>
          <cell r="AB23">
            <v>72539359</v>
          </cell>
          <cell r="AC23">
            <v>86176285</v>
          </cell>
          <cell r="AD23">
            <v>92665969</v>
          </cell>
          <cell r="AE23">
            <v>82646550</v>
          </cell>
          <cell r="AF23">
            <v>84904794</v>
          </cell>
          <cell r="AG23">
            <v>86565062</v>
          </cell>
          <cell r="AH23">
            <v>95315584</v>
          </cell>
          <cell r="AI23">
            <v>97734130</v>
          </cell>
          <cell r="AJ23">
            <v>80598814</v>
          </cell>
          <cell r="AK23">
            <v>0</v>
          </cell>
          <cell r="AL23">
            <v>0</v>
          </cell>
        </row>
        <row r="24">
          <cell r="A24" t="str">
            <v>91-Day GoG Treasury Bills</v>
          </cell>
          <cell r="B24">
            <v>22</v>
          </cell>
          <cell r="C24">
            <v>8602799</v>
          </cell>
          <cell r="D24">
            <v>8544077</v>
          </cell>
          <cell r="E24">
            <v>16622761</v>
          </cell>
          <cell r="F24">
            <v>21934397</v>
          </cell>
          <cell r="G24">
            <v>11934754</v>
          </cell>
          <cell r="H24">
            <v>6675589</v>
          </cell>
          <cell r="I24">
            <v>14562896</v>
          </cell>
          <cell r="J24">
            <v>14731304</v>
          </cell>
          <cell r="K24">
            <v>27656130</v>
          </cell>
          <cell r="L24">
            <v>17950814</v>
          </cell>
          <cell r="M24">
            <v>11493935</v>
          </cell>
          <cell r="N24">
            <v>10588679</v>
          </cell>
          <cell r="O24">
            <v>11048102</v>
          </cell>
          <cell r="P24">
            <v>14884251</v>
          </cell>
          <cell r="Q24">
            <v>19321709</v>
          </cell>
          <cell r="R24">
            <v>21856179</v>
          </cell>
          <cell r="S24">
            <v>17160220</v>
          </cell>
          <cell r="T24">
            <v>14733593</v>
          </cell>
          <cell r="U24">
            <v>11089682</v>
          </cell>
          <cell r="V24">
            <v>18329366</v>
          </cell>
          <cell r="W24">
            <v>25777095</v>
          </cell>
          <cell r="X24">
            <v>14514416</v>
          </cell>
          <cell r="Y24">
            <v>8239660</v>
          </cell>
          <cell r="Z24">
            <v>6093767</v>
          </cell>
          <cell r="AA24">
            <v>5514820</v>
          </cell>
          <cell r="AB24">
            <v>10592101</v>
          </cell>
          <cell r="AC24">
            <v>14263639</v>
          </cell>
          <cell r="AD24">
            <v>15659461</v>
          </cell>
          <cell r="AE24">
            <v>7597031</v>
          </cell>
          <cell r="AF24">
            <v>10281670</v>
          </cell>
          <cell r="AG24">
            <v>18753457</v>
          </cell>
          <cell r="AH24">
            <v>27738958</v>
          </cell>
          <cell r="AI24">
            <v>32007925</v>
          </cell>
          <cell r="AJ24">
            <v>14021123</v>
          </cell>
          <cell r="AK24">
            <v>0</v>
          </cell>
          <cell r="AL24">
            <v>0</v>
          </cell>
        </row>
        <row r="25">
          <cell r="A25" t="str">
            <v>182-Day GoG Treasury Bills</v>
          </cell>
          <cell r="B25">
            <v>23</v>
          </cell>
          <cell r="C25">
            <v>12638847</v>
          </cell>
          <cell r="D25">
            <v>13159072</v>
          </cell>
          <cell r="E25">
            <v>10466478</v>
          </cell>
          <cell r="F25">
            <v>11209244</v>
          </cell>
          <cell r="G25">
            <v>9580007</v>
          </cell>
          <cell r="H25">
            <v>7205953</v>
          </cell>
          <cell r="I25">
            <v>8586072</v>
          </cell>
          <cell r="J25">
            <v>8947865</v>
          </cell>
          <cell r="K25">
            <v>9563861</v>
          </cell>
          <cell r="L25">
            <v>10385809</v>
          </cell>
          <cell r="M25">
            <v>8454073</v>
          </cell>
          <cell r="N25">
            <v>5470487</v>
          </cell>
          <cell r="O25">
            <v>6548429</v>
          </cell>
          <cell r="P25">
            <v>5849423</v>
          </cell>
          <cell r="Q25">
            <v>8461765</v>
          </cell>
          <cell r="R25">
            <v>16122692</v>
          </cell>
          <cell r="S25">
            <v>8595594</v>
          </cell>
          <cell r="T25">
            <v>2349021</v>
          </cell>
          <cell r="U25">
            <v>1820185</v>
          </cell>
          <cell r="V25">
            <v>5833156</v>
          </cell>
          <cell r="W25">
            <v>7094307</v>
          </cell>
          <cell r="X25">
            <v>8836296</v>
          </cell>
          <cell r="Y25">
            <v>7971505</v>
          </cell>
          <cell r="Z25">
            <v>13053275</v>
          </cell>
          <cell r="AA25">
            <v>17997442</v>
          </cell>
          <cell r="AB25">
            <v>17253578</v>
          </cell>
          <cell r="AC25">
            <v>23164682</v>
          </cell>
          <cell r="AD25">
            <v>23283946</v>
          </cell>
          <cell r="AE25">
            <v>21260091</v>
          </cell>
          <cell r="AF25">
            <v>20612696</v>
          </cell>
          <cell r="AG25">
            <v>18757276</v>
          </cell>
          <cell r="AH25">
            <v>18437798</v>
          </cell>
          <cell r="AI25">
            <v>16024377</v>
          </cell>
          <cell r="AJ25">
            <v>16014913</v>
          </cell>
          <cell r="AK25">
            <v>0</v>
          </cell>
          <cell r="AL25">
            <v>0</v>
          </cell>
        </row>
        <row r="26">
          <cell r="A26" t="str">
            <v>1 Year Note</v>
          </cell>
          <cell r="B26">
            <v>24</v>
          </cell>
          <cell r="C26">
            <v>5635000</v>
          </cell>
          <cell r="D26">
            <v>10140500</v>
          </cell>
          <cell r="E26">
            <v>9740500</v>
          </cell>
          <cell r="F26">
            <v>9750700</v>
          </cell>
          <cell r="G26">
            <v>9240500</v>
          </cell>
          <cell r="H26">
            <v>9240500</v>
          </cell>
          <cell r="I26">
            <v>8382500</v>
          </cell>
          <cell r="J26">
            <v>8300200</v>
          </cell>
          <cell r="K26">
            <v>9711100</v>
          </cell>
          <cell r="L26">
            <v>10319300</v>
          </cell>
          <cell r="M26">
            <v>11021300</v>
          </cell>
          <cell r="N26">
            <v>15804548</v>
          </cell>
          <cell r="O26">
            <v>13569900</v>
          </cell>
          <cell r="P26">
            <v>13781774</v>
          </cell>
          <cell r="Q26">
            <v>17847684</v>
          </cell>
          <cell r="R26">
            <v>17632932</v>
          </cell>
          <cell r="S26">
            <v>17619142</v>
          </cell>
          <cell r="T26">
            <v>19990564</v>
          </cell>
          <cell r="U26">
            <v>20235364</v>
          </cell>
          <cell r="V26">
            <v>26710364</v>
          </cell>
          <cell r="W26">
            <v>26737064</v>
          </cell>
          <cell r="X26">
            <v>25951064</v>
          </cell>
          <cell r="Y26">
            <v>24465552</v>
          </cell>
          <cell r="Z26">
            <v>25049552</v>
          </cell>
          <cell r="AA26">
            <v>21001352</v>
          </cell>
          <cell r="AB26">
            <v>20491378</v>
          </cell>
          <cell r="AC26">
            <v>24453212</v>
          </cell>
          <cell r="AD26">
            <v>29420112</v>
          </cell>
          <cell r="AE26">
            <v>29486978</v>
          </cell>
          <cell r="AF26">
            <v>29607978</v>
          </cell>
          <cell r="AG26">
            <v>24651879</v>
          </cell>
          <cell r="AH26">
            <v>25233378</v>
          </cell>
          <cell r="AI26">
            <v>25971378</v>
          </cell>
          <cell r="AJ26">
            <v>26952328</v>
          </cell>
          <cell r="AK26">
            <v>0</v>
          </cell>
          <cell r="AL26">
            <v>0</v>
          </cell>
        </row>
        <row r="27">
          <cell r="A27" t="str">
            <v>2 Year Note</v>
          </cell>
          <cell r="B27">
            <v>25</v>
          </cell>
          <cell r="C27">
            <v>21318300</v>
          </cell>
          <cell r="D27">
            <v>21318300</v>
          </cell>
          <cell r="E27">
            <v>21318300</v>
          </cell>
          <cell r="F27">
            <v>20958300</v>
          </cell>
          <cell r="G27">
            <v>20600000</v>
          </cell>
          <cell r="H27">
            <v>20600000</v>
          </cell>
          <cell r="I27">
            <v>20600000</v>
          </cell>
          <cell r="J27">
            <v>21097000</v>
          </cell>
          <cell r="K27">
            <v>21272000</v>
          </cell>
          <cell r="L27">
            <v>21292000</v>
          </cell>
          <cell r="M27">
            <v>18049500</v>
          </cell>
          <cell r="N27">
            <v>18556500</v>
          </cell>
          <cell r="O27">
            <v>16056500</v>
          </cell>
          <cell r="P27">
            <v>16101302</v>
          </cell>
          <cell r="Q27">
            <v>15603302</v>
          </cell>
          <cell r="R27">
            <v>16111302</v>
          </cell>
          <cell r="S27">
            <v>11531302</v>
          </cell>
          <cell r="T27">
            <v>10044601</v>
          </cell>
          <cell r="U27">
            <v>9578802</v>
          </cell>
          <cell r="V27">
            <v>9578802</v>
          </cell>
          <cell r="W27">
            <v>9678802</v>
          </cell>
          <cell r="X27">
            <v>10158802</v>
          </cell>
          <cell r="Y27">
            <v>8158802</v>
          </cell>
          <cell r="Z27">
            <v>8294802</v>
          </cell>
          <cell r="AA27">
            <v>13887302</v>
          </cell>
          <cell r="AB27">
            <v>13902302</v>
          </cell>
          <cell r="AC27">
            <v>13994752</v>
          </cell>
          <cell r="AD27">
            <v>14002450</v>
          </cell>
          <cell r="AE27">
            <v>14002450</v>
          </cell>
          <cell r="AF27">
            <v>14102450</v>
          </cell>
          <cell r="AG27">
            <v>14102450</v>
          </cell>
          <cell r="AH27">
            <v>13605450</v>
          </cell>
          <cell r="AI27">
            <v>13430450</v>
          </cell>
          <cell r="AJ27">
            <v>13310450</v>
          </cell>
          <cell r="AK27">
            <v>0</v>
          </cell>
          <cell r="AL27">
            <v>0</v>
          </cell>
        </row>
        <row r="28">
          <cell r="A28" t="str">
            <v>3 Year Note</v>
          </cell>
          <cell r="B28">
            <v>26</v>
          </cell>
          <cell r="C28">
            <v>0</v>
          </cell>
          <cell r="D28">
            <v>0</v>
          </cell>
          <cell r="E28">
            <v>0</v>
          </cell>
          <cell r="F28">
            <v>0</v>
          </cell>
          <cell r="G28">
            <v>0</v>
          </cell>
          <cell r="H28">
            <v>0</v>
          </cell>
          <cell r="I28">
            <v>0</v>
          </cell>
          <cell r="J28">
            <v>0</v>
          </cell>
          <cell r="K28">
            <v>0</v>
          </cell>
          <cell r="L28">
            <v>0</v>
          </cell>
          <cell r="M28">
            <v>0</v>
          </cell>
          <cell r="N28">
            <v>0</v>
          </cell>
          <cell r="O28">
            <v>0</v>
          </cell>
          <cell r="P28">
            <v>300000</v>
          </cell>
          <cell r="Q28">
            <v>300000</v>
          </cell>
          <cell r="R28">
            <v>300000</v>
          </cell>
          <cell r="S28">
            <v>300000</v>
          </cell>
          <cell r="T28">
            <v>3300000</v>
          </cell>
          <cell r="U28">
            <v>3300000</v>
          </cell>
          <cell r="V28">
            <v>3300000</v>
          </cell>
          <cell r="W28">
            <v>3300000</v>
          </cell>
          <cell r="X28">
            <v>3300000</v>
          </cell>
          <cell r="Y28">
            <v>3300000</v>
          </cell>
          <cell r="Z28">
            <v>3300000</v>
          </cell>
          <cell r="AA28">
            <v>3300000</v>
          </cell>
          <cell r="AB28">
            <v>3300000</v>
          </cell>
          <cell r="AC28">
            <v>3300000</v>
          </cell>
          <cell r="AD28">
            <v>3300000</v>
          </cell>
          <cell r="AE28">
            <v>3300000</v>
          </cell>
          <cell r="AF28">
            <v>3300000</v>
          </cell>
          <cell r="AG28">
            <v>3300000</v>
          </cell>
          <cell r="AH28">
            <v>3300000</v>
          </cell>
          <cell r="AI28">
            <v>3300000</v>
          </cell>
          <cell r="AJ28">
            <v>3300000</v>
          </cell>
          <cell r="AK28">
            <v>0</v>
          </cell>
          <cell r="AL28">
            <v>0</v>
          </cell>
        </row>
        <row r="29">
          <cell r="A29" t="str">
            <v>5 Year Bond</v>
          </cell>
          <cell r="B29">
            <v>27</v>
          </cell>
          <cell r="C29">
            <v>5000000</v>
          </cell>
          <cell r="D29">
            <v>5000000</v>
          </cell>
          <cell r="E29">
            <v>5000000</v>
          </cell>
          <cell r="F29">
            <v>5000000</v>
          </cell>
          <cell r="G29">
            <v>5000000</v>
          </cell>
          <cell r="H29">
            <v>5000000</v>
          </cell>
          <cell r="I29">
            <v>5000000</v>
          </cell>
          <cell r="J29">
            <v>5000000</v>
          </cell>
          <cell r="K29">
            <v>5000000</v>
          </cell>
          <cell r="L29">
            <v>5000000</v>
          </cell>
          <cell r="M29">
            <v>5000000</v>
          </cell>
          <cell r="N29">
            <v>5000000</v>
          </cell>
          <cell r="O29">
            <v>5000000</v>
          </cell>
          <cell r="P29">
            <v>5000000</v>
          </cell>
          <cell r="Q29">
            <v>5000000</v>
          </cell>
          <cell r="R29">
            <v>5000000</v>
          </cell>
          <cell r="S29">
            <v>5000000</v>
          </cell>
          <cell r="T29">
            <v>5000000</v>
          </cell>
          <cell r="U29">
            <v>7000000</v>
          </cell>
          <cell r="V29">
            <v>7000000</v>
          </cell>
          <cell r="W29">
            <v>7000000</v>
          </cell>
          <cell r="X29">
            <v>7000000</v>
          </cell>
          <cell r="Y29">
            <v>7000000</v>
          </cell>
          <cell r="Z29">
            <v>7000000</v>
          </cell>
          <cell r="AA29">
            <v>7000000</v>
          </cell>
          <cell r="AB29">
            <v>7000000</v>
          </cell>
          <cell r="AC29">
            <v>7000000</v>
          </cell>
          <cell r="AD29">
            <v>7000000</v>
          </cell>
          <cell r="AE29">
            <v>7000000</v>
          </cell>
          <cell r="AF29">
            <v>7000000</v>
          </cell>
          <cell r="AG29">
            <v>7000000</v>
          </cell>
          <cell r="AH29">
            <v>7000000</v>
          </cell>
          <cell r="AI29">
            <v>7000000</v>
          </cell>
          <cell r="AJ29">
            <v>7000000</v>
          </cell>
          <cell r="AK29">
            <v>0</v>
          </cell>
          <cell r="AL29">
            <v>0</v>
          </cell>
        </row>
        <row r="30">
          <cell r="A30" t="str">
            <v>7 Year Bond</v>
          </cell>
          <cell r="B30">
            <v>28</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A31" t="str">
            <v>Loans &amp; Advances</v>
          </cell>
          <cell r="B31">
            <v>29</v>
          </cell>
          <cell r="C31">
            <v>19291119.799999997</v>
          </cell>
          <cell r="D31">
            <v>18810052.129999999</v>
          </cell>
          <cell r="E31">
            <v>19379408</v>
          </cell>
          <cell r="F31">
            <v>20352018.420000002</v>
          </cell>
          <cell r="G31">
            <v>20364236.18</v>
          </cell>
          <cell r="H31">
            <v>20765259.390000001</v>
          </cell>
          <cell r="I31">
            <v>20324878.420000002</v>
          </cell>
          <cell r="J31">
            <v>20516773.240000002</v>
          </cell>
          <cell r="K31">
            <v>20499908.060000002</v>
          </cell>
          <cell r="L31">
            <v>20474164.240000002</v>
          </cell>
          <cell r="M31">
            <v>19718397.240000002</v>
          </cell>
          <cell r="N31">
            <v>16464370</v>
          </cell>
          <cell r="O31">
            <v>15913831.010000002</v>
          </cell>
          <cell r="P31">
            <v>15493670.330000002</v>
          </cell>
          <cell r="Q31">
            <v>16645511.6</v>
          </cell>
          <cell r="R31">
            <v>16838251.52</v>
          </cell>
          <cell r="S31">
            <v>17147184.970000003</v>
          </cell>
          <cell r="T31">
            <v>17420069.219999999</v>
          </cell>
          <cell r="U31">
            <v>18128945.34</v>
          </cell>
          <cell r="V31">
            <v>24926663</v>
          </cell>
          <cell r="W31">
            <v>25748160</v>
          </cell>
          <cell r="X31">
            <v>26101701.879999999</v>
          </cell>
          <cell r="Y31">
            <v>30399217</v>
          </cell>
          <cell r="Z31">
            <v>29907290</v>
          </cell>
          <cell r="AA31">
            <v>30482749</v>
          </cell>
          <cell r="AB31">
            <v>30949223</v>
          </cell>
          <cell r="AC31">
            <v>40171848</v>
          </cell>
          <cell r="AD31">
            <v>40715132</v>
          </cell>
          <cell r="AE31">
            <v>41538150.75</v>
          </cell>
          <cell r="AF31">
            <v>44751173.759999998</v>
          </cell>
          <cell r="AG31">
            <v>43873016.839999996</v>
          </cell>
          <cell r="AH31">
            <v>46656579.259999998</v>
          </cell>
          <cell r="AI31">
            <v>44767164.009999998</v>
          </cell>
          <cell r="AJ31">
            <v>42471091.770000003</v>
          </cell>
          <cell r="AK31">
            <v>0</v>
          </cell>
          <cell r="AL31">
            <v>0</v>
          </cell>
        </row>
        <row r="32">
          <cell r="A32" t="str">
            <v>Loans - RCBs</v>
          </cell>
          <cell r="B32">
            <v>30</v>
          </cell>
          <cell r="C32">
            <v>15125862.09</v>
          </cell>
          <cell r="D32">
            <v>14109380</v>
          </cell>
          <cell r="E32">
            <v>14930259</v>
          </cell>
          <cell r="F32">
            <v>15484588</v>
          </cell>
          <cell r="G32">
            <v>15182279</v>
          </cell>
          <cell r="H32">
            <v>15157401</v>
          </cell>
          <cell r="I32">
            <v>14517251</v>
          </cell>
          <cell r="J32">
            <v>14229279</v>
          </cell>
          <cell r="K32">
            <v>14120473</v>
          </cell>
          <cell r="L32">
            <v>13961684</v>
          </cell>
          <cell r="M32">
            <v>13362442</v>
          </cell>
          <cell r="N32">
            <v>13155540</v>
          </cell>
          <cell r="O32">
            <v>12898465</v>
          </cell>
          <cell r="P32">
            <v>12623491.189999999</v>
          </cell>
          <cell r="Q32">
            <v>13390016</v>
          </cell>
          <cell r="R32">
            <v>13888518</v>
          </cell>
          <cell r="S32">
            <v>14129544.629999999</v>
          </cell>
          <cell r="T32">
            <v>13980077</v>
          </cell>
          <cell r="U32">
            <v>14901429</v>
          </cell>
          <cell r="V32">
            <v>21801983</v>
          </cell>
          <cell r="W32">
            <v>22701932</v>
          </cell>
          <cell r="X32">
            <v>23293690</v>
          </cell>
          <cell r="Y32">
            <v>27748765</v>
          </cell>
          <cell r="Z32">
            <v>27012832</v>
          </cell>
          <cell r="AA32">
            <v>28643368</v>
          </cell>
          <cell r="AB32">
            <v>29087274</v>
          </cell>
          <cell r="AC32">
            <v>37231750</v>
          </cell>
          <cell r="AD32">
            <v>38022382</v>
          </cell>
          <cell r="AE32">
            <v>38852164</v>
          </cell>
          <cell r="AF32">
            <v>41708705</v>
          </cell>
          <cell r="AG32">
            <v>40635239</v>
          </cell>
          <cell r="AH32">
            <v>41290503</v>
          </cell>
          <cell r="AI32">
            <v>38849098</v>
          </cell>
          <cell r="AJ32">
            <v>36370557</v>
          </cell>
          <cell r="AK32">
            <v>0</v>
          </cell>
          <cell r="AL32">
            <v>0</v>
          </cell>
        </row>
        <row r="33">
          <cell r="A33" t="str">
            <v>RCBs Loans</v>
          </cell>
          <cell r="B33">
            <v>31</v>
          </cell>
          <cell r="C33">
            <v>14736631</v>
          </cell>
          <cell r="D33">
            <v>14001249</v>
          </cell>
          <cell r="E33">
            <v>14822449</v>
          </cell>
          <cell r="F33">
            <v>15252302</v>
          </cell>
          <cell r="G33">
            <v>15036866</v>
          </cell>
          <cell r="H33">
            <v>14438117</v>
          </cell>
          <cell r="I33">
            <v>14310751</v>
          </cell>
          <cell r="J33">
            <v>13979838</v>
          </cell>
          <cell r="K33">
            <v>13770351</v>
          </cell>
          <cell r="L33">
            <v>13288376</v>
          </cell>
          <cell r="M33">
            <v>12832138</v>
          </cell>
          <cell r="N33">
            <v>12148446</v>
          </cell>
          <cell r="O33">
            <v>12352872</v>
          </cell>
          <cell r="P33">
            <v>11927927</v>
          </cell>
          <cell r="Q33">
            <v>12630202</v>
          </cell>
          <cell r="R33">
            <v>13034312</v>
          </cell>
          <cell r="S33">
            <v>13011921</v>
          </cell>
          <cell r="T33">
            <v>13126256</v>
          </cell>
          <cell r="U33">
            <v>13699294</v>
          </cell>
          <cell r="V33">
            <v>20448106</v>
          </cell>
          <cell r="W33">
            <v>21759934</v>
          </cell>
          <cell r="X33">
            <v>21988751</v>
          </cell>
          <cell r="Y33">
            <v>25970378</v>
          </cell>
          <cell r="Z33">
            <v>23401986</v>
          </cell>
          <cell r="AA33">
            <v>27038754</v>
          </cell>
          <cell r="AB33">
            <v>27320939</v>
          </cell>
          <cell r="AC33">
            <v>35582606</v>
          </cell>
          <cell r="AD33">
            <v>36013597</v>
          </cell>
          <cell r="AE33">
            <v>37138800</v>
          </cell>
          <cell r="AF33">
            <v>38997189</v>
          </cell>
          <cell r="AG33">
            <v>38330577</v>
          </cell>
          <cell r="AH33">
            <v>38396450</v>
          </cell>
          <cell r="AI33">
            <v>36916561</v>
          </cell>
          <cell r="AJ33">
            <v>34001421</v>
          </cell>
          <cell r="AK33">
            <v>0</v>
          </cell>
          <cell r="AL33">
            <v>0</v>
          </cell>
        </row>
        <row r="34">
          <cell r="A34" t="str">
            <v>Overdrawn Accounts</v>
          </cell>
          <cell r="B34">
            <v>32</v>
          </cell>
          <cell r="C34">
            <v>389231.09</v>
          </cell>
          <cell r="D34">
            <v>108131</v>
          </cell>
          <cell r="E34">
            <v>107810</v>
          </cell>
          <cell r="F34">
            <v>232286</v>
          </cell>
          <cell r="G34">
            <v>145413</v>
          </cell>
          <cell r="H34">
            <v>719284</v>
          </cell>
          <cell r="I34">
            <v>206500</v>
          </cell>
          <cell r="J34">
            <v>249441</v>
          </cell>
          <cell r="K34">
            <v>350122</v>
          </cell>
          <cell r="L34">
            <v>673308</v>
          </cell>
          <cell r="M34">
            <v>530304</v>
          </cell>
          <cell r="N34">
            <v>1007094</v>
          </cell>
          <cell r="O34">
            <v>545593</v>
          </cell>
          <cell r="P34">
            <v>695564.19</v>
          </cell>
          <cell r="Q34">
            <v>759814</v>
          </cell>
          <cell r="R34">
            <v>854206</v>
          </cell>
          <cell r="S34">
            <v>1117623.6299999999</v>
          </cell>
          <cell r="T34">
            <v>853821</v>
          </cell>
          <cell r="U34">
            <v>1202135</v>
          </cell>
          <cell r="V34">
            <v>1353877</v>
          </cell>
          <cell r="W34">
            <v>941998</v>
          </cell>
          <cell r="X34">
            <v>1304939</v>
          </cell>
          <cell r="Y34">
            <v>1778387</v>
          </cell>
          <cell r="Z34">
            <v>3610846</v>
          </cell>
          <cell r="AA34">
            <v>1604614</v>
          </cell>
          <cell r="AB34">
            <v>1766335</v>
          </cell>
          <cell r="AC34">
            <v>1649144</v>
          </cell>
          <cell r="AD34">
            <v>2008785</v>
          </cell>
          <cell r="AE34">
            <v>1713364</v>
          </cell>
          <cell r="AF34">
            <v>2711516</v>
          </cell>
          <cell r="AG34">
            <v>2304662</v>
          </cell>
          <cell r="AH34">
            <v>2894053</v>
          </cell>
          <cell r="AI34">
            <v>1932537</v>
          </cell>
          <cell r="AJ34">
            <v>2369136</v>
          </cell>
          <cell r="AK34">
            <v>0</v>
          </cell>
          <cell r="AL34">
            <v>0</v>
          </cell>
        </row>
        <row r="35">
          <cell r="A35" t="str">
            <v>Loans - Staff</v>
          </cell>
          <cell r="B35">
            <v>33</v>
          </cell>
          <cell r="C35">
            <v>8224622.1799999997</v>
          </cell>
          <cell r="D35">
            <v>8765013</v>
          </cell>
          <cell r="E35">
            <v>9293199</v>
          </cell>
          <cell r="F35">
            <v>9792648.1799999997</v>
          </cell>
          <cell r="G35">
            <v>10091333.18</v>
          </cell>
          <cell r="H35">
            <v>10521517.15</v>
          </cell>
          <cell r="I35">
            <v>10751235.18</v>
          </cell>
          <cell r="J35">
            <v>11175142</v>
          </cell>
          <cell r="K35">
            <v>11301529.82</v>
          </cell>
          <cell r="L35">
            <v>11490477</v>
          </cell>
          <cell r="M35">
            <v>11315014</v>
          </cell>
          <cell r="N35">
            <v>11362915</v>
          </cell>
          <cell r="O35">
            <v>11073159</v>
          </cell>
          <cell r="P35">
            <v>11063167.130000001</v>
          </cell>
          <cell r="Q35">
            <v>11424361.18</v>
          </cell>
          <cell r="R35">
            <v>11240460.18</v>
          </cell>
          <cell r="S35">
            <v>11388107</v>
          </cell>
          <cell r="T35">
            <v>11667630</v>
          </cell>
          <cell r="U35">
            <v>11581205</v>
          </cell>
          <cell r="V35">
            <v>11528387</v>
          </cell>
          <cell r="W35">
            <v>11443372</v>
          </cell>
          <cell r="X35">
            <v>11221473</v>
          </cell>
          <cell r="Y35">
            <v>10982857</v>
          </cell>
          <cell r="Z35">
            <v>10744432</v>
          </cell>
          <cell r="AA35">
            <v>10449879</v>
          </cell>
          <cell r="AB35">
            <v>10564222</v>
          </cell>
          <cell r="AC35">
            <v>10675678</v>
          </cell>
          <cell r="AD35">
            <v>11014121</v>
          </cell>
          <cell r="AE35">
            <v>11025847</v>
          </cell>
          <cell r="AF35">
            <v>11567830</v>
          </cell>
          <cell r="AG35">
            <v>11769662</v>
          </cell>
          <cell r="AH35">
            <v>11771906</v>
          </cell>
          <cell r="AI35">
            <v>12390354</v>
          </cell>
          <cell r="AJ35">
            <v>12128937</v>
          </cell>
          <cell r="AK35">
            <v>0</v>
          </cell>
          <cell r="AL35">
            <v>0</v>
          </cell>
        </row>
        <row r="36">
          <cell r="A36" t="str">
            <v>Staff Loans</v>
          </cell>
          <cell r="B36">
            <v>34</v>
          </cell>
          <cell r="C36">
            <v>7426622</v>
          </cell>
          <cell r="D36">
            <v>7971888</v>
          </cell>
          <cell r="E36">
            <v>8504949</v>
          </cell>
          <cell r="F36">
            <v>9009273</v>
          </cell>
          <cell r="G36">
            <v>9312833</v>
          </cell>
          <cell r="H36">
            <v>9747892</v>
          </cell>
          <cell r="I36">
            <v>9982485</v>
          </cell>
          <cell r="J36">
            <v>10411266.82</v>
          </cell>
          <cell r="K36">
            <v>10542529.82</v>
          </cell>
          <cell r="L36">
            <v>10736351.82</v>
          </cell>
          <cell r="M36">
            <v>10565763.82</v>
          </cell>
          <cell r="N36">
            <v>10618540</v>
          </cell>
          <cell r="O36">
            <v>10333659</v>
          </cell>
          <cell r="P36">
            <v>10328542.130000001</v>
          </cell>
          <cell r="Q36">
            <v>10694611</v>
          </cell>
          <cell r="R36">
            <v>10515585</v>
          </cell>
          <cell r="S36">
            <v>10668107</v>
          </cell>
          <cell r="T36">
            <v>10952505</v>
          </cell>
          <cell r="U36">
            <v>10870955</v>
          </cell>
          <cell r="V36">
            <v>10823012</v>
          </cell>
          <cell r="W36">
            <v>10742872</v>
          </cell>
          <cell r="X36">
            <v>10525848</v>
          </cell>
          <cell r="Y36">
            <v>10292107</v>
          </cell>
          <cell r="Z36">
            <v>10058557</v>
          </cell>
          <cell r="AA36">
            <v>9768879</v>
          </cell>
          <cell r="AB36">
            <v>9888097</v>
          </cell>
          <cell r="AC36">
            <v>10004428</v>
          </cell>
          <cell r="AD36">
            <v>10347746</v>
          </cell>
          <cell r="AE36">
            <v>10364347</v>
          </cell>
          <cell r="AF36">
            <v>10911205</v>
          </cell>
          <cell r="AG36">
            <v>11117912</v>
          </cell>
          <cell r="AH36">
            <v>11125031</v>
          </cell>
          <cell r="AI36">
            <v>11748354</v>
          </cell>
          <cell r="AJ36">
            <v>11491812</v>
          </cell>
          <cell r="AK36">
            <v>0</v>
          </cell>
          <cell r="AL36">
            <v>0</v>
          </cell>
        </row>
        <row r="37">
          <cell r="A37" t="str">
            <v>Ex-staff Mortage Loans</v>
          </cell>
          <cell r="B37">
            <v>35</v>
          </cell>
          <cell r="C37">
            <v>798000.17999999993</v>
          </cell>
          <cell r="D37">
            <v>793125</v>
          </cell>
          <cell r="E37">
            <v>788250</v>
          </cell>
          <cell r="F37">
            <v>783375.17999999993</v>
          </cell>
          <cell r="G37">
            <v>778500.17999999993</v>
          </cell>
          <cell r="H37">
            <v>773625.15</v>
          </cell>
          <cell r="I37">
            <v>768750.17999999993</v>
          </cell>
          <cell r="J37">
            <v>763875.17999999993</v>
          </cell>
          <cell r="K37">
            <v>759000</v>
          </cell>
          <cell r="L37">
            <v>754125.17999999993</v>
          </cell>
          <cell r="M37">
            <v>749250.17999999993</v>
          </cell>
          <cell r="N37">
            <v>744375</v>
          </cell>
          <cell r="O37">
            <v>739500</v>
          </cell>
          <cell r="P37">
            <v>734625</v>
          </cell>
          <cell r="Q37">
            <v>729750.17999999993</v>
          </cell>
          <cell r="R37">
            <v>724875.17999999993</v>
          </cell>
          <cell r="S37">
            <v>720000</v>
          </cell>
          <cell r="T37">
            <v>715125</v>
          </cell>
          <cell r="U37">
            <v>710250</v>
          </cell>
          <cell r="V37">
            <v>705375</v>
          </cell>
          <cell r="W37">
            <v>700500</v>
          </cell>
          <cell r="X37">
            <v>695625</v>
          </cell>
          <cell r="Y37">
            <v>690750</v>
          </cell>
          <cell r="Z37">
            <v>685875</v>
          </cell>
          <cell r="AA37">
            <v>681000</v>
          </cell>
          <cell r="AB37">
            <v>676125</v>
          </cell>
          <cell r="AC37">
            <v>671250</v>
          </cell>
          <cell r="AD37">
            <v>666375</v>
          </cell>
          <cell r="AE37">
            <v>661500</v>
          </cell>
          <cell r="AF37">
            <v>656625</v>
          </cell>
          <cell r="AG37">
            <v>651750</v>
          </cell>
          <cell r="AH37">
            <v>646875</v>
          </cell>
          <cell r="AI37">
            <v>642000</v>
          </cell>
          <cell r="AJ37">
            <v>637125</v>
          </cell>
          <cell r="AK37">
            <v>0</v>
          </cell>
          <cell r="AL37">
            <v>0</v>
          </cell>
        </row>
        <row r="38">
          <cell r="A38" t="str">
            <v>Total Gross Loans &amp; Advances</v>
          </cell>
          <cell r="B38">
            <v>36</v>
          </cell>
          <cell r="C38">
            <v>23350484.27</v>
          </cell>
          <cell r="D38">
            <v>22874393</v>
          </cell>
          <cell r="E38">
            <v>24223458</v>
          </cell>
          <cell r="F38">
            <v>25277236.18</v>
          </cell>
          <cell r="G38">
            <v>25273612.18</v>
          </cell>
          <cell r="H38">
            <v>25678918.149999999</v>
          </cell>
          <cell r="I38">
            <v>25268486.18</v>
          </cell>
          <cell r="J38">
            <v>25404421</v>
          </cell>
          <cell r="K38">
            <v>25422002.82</v>
          </cell>
          <cell r="L38">
            <v>25452161</v>
          </cell>
          <cell r="M38">
            <v>24677456</v>
          </cell>
          <cell r="N38">
            <v>24518455</v>
          </cell>
          <cell r="O38">
            <v>23971624</v>
          </cell>
          <cell r="P38">
            <v>23686658.32</v>
          </cell>
          <cell r="Q38">
            <v>24814377.18</v>
          </cell>
          <cell r="R38">
            <v>25128978.18</v>
          </cell>
          <cell r="S38">
            <v>25517651.629999999</v>
          </cell>
          <cell r="T38">
            <v>25647707</v>
          </cell>
          <cell r="U38">
            <v>26482634</v>
          </cell>
          <cell r="V38">
            <v>33330370</v>
          </cell>
          <cell r="W38">
            <v>34145304</v>
          </cell>
          <cell r="X38">
            <v>34515163</v>
          </cell>
          <cell r="Y38">
            <v>38731622</v>
          </cell>
          <cell r="Z38">
            <v>37757264</v>
          </cell>
          <cell r="AA38">
            <v>39093247</v>
          </cell>
          <cell r="AB38">
            <v>39651496</v>
          </cell>
          <cell r="AC38">
            <v>47907428</v>
          </cell>
          <cell r="AD38">
            <v>49036503</v>
          </cell>
          <cell r="AE38">
            <v>49878011</v>
          </cell>
          <cell r="AF38">
            <v>53276535</v>
          </cell>
          <cell r="AG38">
            <v>52404901</v>
          </cell>
          <cell r="AH38">
            <v>53062409</v>
          </cell>
          <cell r="AI38">
            <v>51239452</v>
          </cell>
          <cell r="AJ38">
            <v>48499494</v>
          </cell>
          <cell r="AK38">
            <v>0</v>
          </cell>
          <cell r="AL38">
            <v>0</v>
          </cell>
        </row>
        <row r="39">
          <cell r="A39" t="str">
            <v>Staff Loan Receivable</v>
          </cell>
          <cell r="B39">
            <v>37</v>
          </cell>
          <cell r="C39">
            <v>-1363831.87</v>
          </cell>
          <cell r="D39">
            <v>-1363831.87</v>
          </cell>
          <cell r="E39">
            <v>-2165508</v>
          </cell>
          <cell r="F39">
            <v>-2165508.7599999998</v>
          </cell>
          <cell r="G39">
            <v>-2165508</v>
          </cell>
          <cell r="H39">
            <v>-2165508.7599999998</v>
          </cell>
          <cell r="I39">
            <v>-2165508.7599999998</v>
          </cell>
          <cell r="J39">
            <v>-2165508.7599999998</v>
          </cell>
          <cell r="K39">
            <v>-2165508.7599999998</v>
          </cell>
          <cell r="L39">
            <v>-2165508.7599999998</v>
          </cell>
          <cell r="M39">
            <v>-2165508.7599999998</v>
          </cell>
          <cell r="N39">
            <v>-4077386</v>
          </cell>
          <cell r="O39">
            <v>-4077386</v>
          </cell>
          <cell r="P39">
            <v>-4077386</v>
          </cell>
          <cell r="Q39">
            <v>-4077385.67</v>
          </cell>
          <cell r="R39">
            <v>-4077385.67</v>
          </cell>
          <cell r="S39">
            <v>-4077385.67</v>
          </cell>
          <cell r="T39">
            <v>-4077385.67</v>
          </cell>
          <cell r="U39">
            <v>-4077385.67</v>
          </cell>
          <cell r="V39">
            <v>-4077386</v>
          </cell>
          <cell r="W39">
            <v>-4077386</v>
          </cell>
          <cell r="X39">
            <v>-4077386</v>
          </cell>
          <cell r="Y39">
            <v>-4077386</v>
          </cell>
          <cell r="Z39">
            <v>-3696362</v>
          </cell>
          <cell r="AA39">
            <v>-4077386</v>
          </cell>
          <cell r="AB39">
            <v>-4077386</v>
          </cell>
          <cell r="AC39">
            <v>-3696362</v>
          </cell>
          <cell r="AD39">
            <v>-3696362</v>
          </cell>
          <cell r="AE39">
            <v>-3696362</v>
          </cell>
          <cell r="AF39">
            <v>-3539065.24</v>
          </cell>
          <cell r="AG39">
            <v>-3539065.24</v>
          </cell>
          <cell r="AH39">
            <v>-3539065</v>
          </cell>
          <cell r="AI39">
            <v>-3798455.9899999998</v>
          </cell>
          <cell r="AJ39">
            <v>-3798456.23</v>
          </cell>
          <cell r="AK39">
            <v>0</v>
          </cell>
          <cell r="AL39">
            <v>0</v>
          </cell>
        </row>
        <row r="40">
          <cell r="A40" t="str">
            <v>Interest in suspense</v>
          </cell>
          <cell r="B40">
            <v>38</v>
          </cell>
          <cell r="C40">
            <v>-15377</v>
          </cell>
          <cell r="D40">
            <v>-15377</v>
          </cell>
          <cell r="E40">
            <v>-15377</v>
          </cell>
          <cell r="F40">
            <v>-15377</v>
          </cell>
          <cell r="G40">
            <v>-15377</v>
          </cell>
          <cell r="H40">
            <v>-15377</v>
          </cell>
          <cell r="I40">
            <v>-15377</v>
          </cell>
          <cell r="J40">
            <v>-15377</v>
          </cell>
          <cell r="K40">
            <v>-15377</v>
          </cell>
          <cell r="L40">
            <v>-15377</v>
          </cell>
          <cell r="M40">
            <v>-15377</v>
          </cell>
          <cell r="N40">
            <v>-15377</v>
          </cell>
          <cell r="O40">
            <v>-15376.99</v>
          </cell>
          <cell r="P40">
            <v>-15376.99</v>
          </cell>
          <cell r="Q40">
            <v>-15376.99</v>
          </cell>
          <cell r="R40">
            <v>-15376.99</v>
          </cell>
          <cell r="S40">
            <v>-15376.99</v>
          </cell>
          <cell r="T40">
            <v>-15376.99</v>
          </cell>
          <cell r="U40">
            <v>-15376.99</v>
          </cell>
          <cell r="V40">
            <v>-15377</v>
          </cell>
          <cell r="W40">
            <v>-15377</v>
          </cell>
          <cell r="X40">
            <v>-15377</v>
          </cell>
          <cell r="Y40">
            <v>-15377</v>
          </cell>
          <cell r="Z40">
            <v>-15377</v>
          </cell>
          <cell r="AA40">
            <v>-15377</v>
          </cell>
          <cell r="AB40">
            <v>-15377</v>
          </cell>
          <cell r="AC40">
            <v>-15377</v>
          </cell>
          <cell r="AD40">
            <v>-15377</v>
          </cell>
          <cell r="AE40">
            <v>-15377</v>
          </cell>
          <cell r="AF40">
            <v>-15377</v>
          </cell>
          <cell r="AG40">
            <v>-15377</v>
          </cell>
          <cell r="AH40">
            <v>-15377</v>
          </cell>
          <cell r="AI40">
            <v>-15377</v>
          </cell>
          <cell r="AJ40">
            <v>-15377</v>
          </cell>
          <cell r="AK40">
            <v>0</v>
          </cell>
          <cell r="AL40">
            <v>0</v>
          </cell>
        </row>
        <row r="41">
          <cell r="A41" t="str">
            <v>Impairment losses</v>
          </cell>
          <cell r="B41">
            <v>39</v>
          </cell>
          <cell r="C41">
            <v>-2680155.6</v>
          </cell>
          <cell r="D41">
            <v>-2685132</v>
          </cell>
          <cell r="E41">
            <v>-2663165</v>
          </cell>
          <cell r="F41">
            <v>-2744332</v>
          </cell>
          <cell r="G41">
            <v>-2728491</v>
          </cell>
          <cell r="H41">
            <v>-2732773</v>
          </cell>
          <cell r="I41">
            <v>-2762722</v>
          </cell>
          <cell r="J41">
            <v>-2706762</v>
          </cell>
          <cell r="K41">
            <v>-2741209</v>
          </cell>
          <cell r="L41">
            <v>-2797111</v>
          </cell>
          <cell r="M41">
            <v>-2778173</v>
          </cell>
          <cell r="N41">
            <v>-3961322</v>
          </cell>
          <cell r="O41">
            <v>-3965030</v>
          </cell>
          <cell r="P41">
            <v>-4100225</v>
          </cell>
          <cell r="Q41">
            <v>-4076102.92</v>
          </cell>
          <cell r="R41">
            <v>-4197964</v>
          </cell>
          <cell r="S41">
            <v>-4277704</v>
          </cell>
          <cell r="T41">
            <v>-4134875.12</v>
          </cell>
          <cell r="U41">
            <v>-4260926</v>
          </cell>
          <cell r="V41">
            <v>-4310944</v>
          </cell>
          <cell r="W41">
            <v>-4304381</v>
          </cell>
          <cell r="X41">
            <v>-4320698.12</v>
          </cell>
          <cell r="Y41">
            <v>-4239642</v>
          </cell>
          <cell r="Z41">
            <v>-4138235</v>
          </cell>
          <cell r="AA41">
            <v>-4517735</v>
          </cell>
          <cell r="AB41">
            <v>-4609510</v>
          </cell>
          <cell r="AC41">
            <v>-4023841</v>
          </cell>
          <cell r="AD41">
            <v>-4609632</v>
          </cell>
          <cell r="AE41">
            <v>-4628121.25</v>
          </cell>
          <cell r="AF41">
            <v>-4970919</v>
          </cell>
          <cell r="AG41">
            <v>-4977441.92</v>
          </cell>
          <cell r="AH41">
            <v>-2851387.7399999998</v>
          </cell>
          <cell r="AI41">
            <v>-2658455</v>
          </cell>
          <cell r="AJ41">
            <v>-2214569</v>
          </cell>
          <cell r="AK41">
            <v>0</v>
          </cell>
          <cell r="AL41">
            <v>0</v>
          </cell>
        </row>
        <row r="42">
          <cell r="A42" t="str">
            <v>Investment securities</v>
          </cell>
          <cell r="B42">
            <v>40</v>
          </cell>
          <cell r="C42">
            <v>14188885</v>
          </cell>
          <cell r="D42">
            <v>14188885</v>
          </cell>
          <cell r="E42">
            <v>2495737.1099999994</v>
          </cell>
          <cell r="F42">
            <v>2538519.4900000002</v>
          </cell>
          <cell r="G42">
            <v>2538519.4900000002</v>
          </cell>
          <cell r="H42">
            <v>2538519.4900000002</v>
          </cell>
          <cell r="I42">
            <v>2538519.4900000002</v>
          </cell>
          <cell r="J42">
            <v>2538519.4900000002</v>
          </cell>
          <cell r="K42">
            <v>2538519.4900000002</v>
          </cell>
          <cell r="L42">
            <v>2538519</v>
          </cell>
          <cell r="M42">
            <v>2538519.4900000002</v>
          </cell>
          <cell r="N42">
            <v>3069530</v>
          </cell>
          <cell r="O42">
            <v>3069530</v>
          </cell>
          <cell r="P42">
            <v>3069530</v>
          </cell>
          <cell r="Q42">
            <v>3069530.27</v>
          </cell>
          <cell r="R42">
            <v>3069530.27</v>
          </cell>
          <cell r="S42">
            <v>3069530.27</v>
          </cell>
          <cell r="T42">
            <v>3069530</v>
          </cell>
          <cell r="U42">
            <v>3069530.27</v>
          </cell>
          <cell r="V42">
            <v>3069530</v>
          </cell>
          <cell r="W42">
            <v>3069530</v>
          </cell>
          <cell r="X42">
            <v>3069530</v>
          </cell>
          <cell r="Y42">
            <v>3069530</v>
          </cell>
          <cell r="Z42">
            <v>3669199</v>
          </cell>
          <cell r="AA42">
            <v>3069530</v>
          </cell>
          <cell r="AB42">
            <v>3069530</v>
          </cell>
          <cell r="AC42">
            <v>3669199.12</v>
          </cell>
          <cell r="AD42">
            <v>3669199</v>
          </cell>
          <cell r="AE42">
            <v>3669199</v>
          </cell>
          <cell r="AF42">
            <v>3951147.8600000003</v>
          </cell>
          <cell r="AG42">
            <v>3951147.74</v>
          </cell>
          <cell r="AH42">
            <v>3951148</v>
          </cell>
          <cell r="AI42">
            <v>4092122.36</v>
          </cell>
          <cell r="AJ42">
            <v>4092124.1</v>
          </cell>
          <cell r="AK42">
            <v>0</v>
          </cell>
          <cell r="AL42">
            <v>0</v>
          </cell>
        </row>
        <row r="43">
          <cell r="A43" t="str">
            <v>Deferred Tax Assets</v>
          </cell>
          <cell r="B43">
            <v>41</v>
          </cell>
          <cell r="C43">
            <v>24902</v>
          </cell>
          <cell r="D43">
            <v>24902</v>
          </cell>
          <cell r="E43">
            <v>24902</v>
          </cell>
          <cell r="F43">
            <v>176630.28</v>
          </cell>
          <cell r="G43">
            <v>176630.28</v>
          </cell>
          <cell r="H43">
            <v>176630.28</v>
          </cell>
          <cell r="I43">
            <v>176630.28</v>
          </cell>
          <cell r="J43">
            <v>176630.28</v>
          </cell>
          <cell r="K43">
            <v>176630.28</v>
          </cell>
          <cell r="L43">
            <v>176630</v>
          </cell>
          <cell r="M43">
            <v>176630.28</v>
          </cell>
          <cell r="N43">
            <v>436372</v>
          </cell>
          <cell r="O43">
            <v>436372</v>
          </cell>
          <cell r="P43">
            <v>436372</v>
          </cell>
          <cell r="Q43">
            <v>436372</v>
          </cell>
          <cell r="R43">
            <v>436372.28</v>
          </cell>
          <cell r="S43">
            <v>436372.28</v>
          </cell>
          <cell r="T43">
            <v>436372.28</v>
          </cell>
          <cell r="U43">
            <v>436372.28</v>
          </cell>
          <cell r="V43">
            <v>436372</v>
          </cell>
          <cell r="W43">
            <v>586372</v>
          </cell>
          <cell r="X43">
            <v>586372</v>
          </cell>
          <cell r="Y43">
            <v>586372</v>
          </cell>
          <cell r="Z43">
            <v>3036332</v>
          </cell>
          <cell r="AA43">
            <v>586372</v>
          </cell>
          <cell r="AB43">
            <v>586372</v>
          </cell>
          <cell r="AC43">
            <v>3071238</v>
          </cell>
          <cell r="AD43">
            <v>3071238</v>
          </cell>
          <cell r="AE43">
            <v>3071238</v>
          </cell>
          <cell r="AF43">
            <v>3071238.28</v>
          </cell>
          <cell r="AG43">
            <v>3071238</v>
          </cell>
          <cell r="AH43">
            <v>3071238</v>
          </cell>
          <cell r="AI43">
            <v>3171723</v>
          </cell>
          <cell r="AJ43">
            <v>3171723</v>
          </cell>
          <cell r="AK43">
            <v>0</v>
          </cell>
          <cell r="AL43">
            <v>0</v>
          </cell>
        </row>
        <row r="44">
          <cell r="A44" t="str">
            <v>Intangible Assets</v>
          </cell>
          <cell r="B44">
            <v>42</v>
          </cell>
          <cell r="C44">
            <v>3963228</v>
          </cell>
          <cell r="D44">
            <v>3875327</v>
          </cell>
          <cell r="E44">
            <v>3771926</v>
          </cell>
          <cell r="F44">
            <v>3688552</v>
          </cell>
          <cell r="G44">
            <v>3584793</v>
          </cell>
          <cell r="H44">
            <v>3481033</v>
          </cell>
          <cell r="I44">
            <v>3377275</v>
          </cell>
          <cell r="J44">
            <v>3273516</v>
          </cell>
          <cell r="K44">
            <v>3169757</v>
          </cell>
          <cell r="L44">
            <v>3065998</v>
          </cell>
          <cell r="M44">
            <v>2962238</v>
          </cell>
          <cell r="N44">
            <v>2870446</v>
          </cell>
          <cell r="O44">
            <v>2766116</v>
          </cell>
          <cell r="P44">
            <v>3597913</v>
          </cell>
          <cell r="Q44">
            <v>3477442</v>
          </cell>
          <cell r="R44">
            <v>3356971</v>
          </cell>
          <cell r="S44">
            <v>3236499</v>
          </cell>
          <cell r="T44">
            <v>3116028</v>
          </cell>
          <cell r="U44">
            <v>2995556</v>
          </cell>
          <cell r="V44">
            <v>2875085</v>
          </cell>
          <cell r="W44">
            <v>2754613.8</v>
          </cell>
          <cell r="X44">
            <v>2790363.43</v>
          </cell>
          <cell r="Y44">
            <v>3435853.0000000005</v>
          </cell>
          <cell r="Z44">
            <v>3296563</v>
          </cell>
          <cell r="AA44">
            <v>6341515</v>
          </cell>
          <cell r="AB44">
            <v>6149603</v>
          </cell>
          <cell r="AC44">
            <v>6026123</v>
          </cell>
          <cell r="AD44">
            <v>5833009</v>
          </cell>
          <cell r="AE44">
            <v>5639897</v>
          </cell>
          <cell r="AF44">
            <v>5446784.0099999998</v>
          </cell>
          <cell r="AG44">
            <v>5253671</v>
          </cell>
          <cell r="AH44">
            <v>5060559</v>
          </cell>
          <cell r="AI44">
            <v>4867446.9400000004</v>
          </cell>
          <cell r="AJ44">
            <v>4847512</v>
          </cell>
          <cell r="AK44">
            <v>0</v>
          </cell>
          <cell r="AL44">
            <v>0</v>
          </cell>
        </row>
        <row r="45">
          <cell r="A45" t="str">
            <v>Other Assets</v>
          </cell>
          <cell r="B45">
            <v>43</v>
          </cell>
          <cell r="C45">
            <v>20347619.659999996</v>
          </cell>
          <cell r="D45">
            <v>19447375.049999997</v>
          </cell>
          <cell r="E45">
            <v>25316780.939999994</v>
          </cell>
          <cell r="F45">
            <v>29373135.919999994</v>
          </cell>
          <cell r="G45">
            <v>27956697.09</v>
          </cell>
          <cell r="H45">
            <v>25637644.829999998</v>
          </cell>
          <cell r="I45">
            <v>20111722.869999997</v>
          </cell>
          <cell r="J45">
            <v>23152272.099999994</v>
          </cell>
          <cell r="K45">
            <v>22446229.519999996</v>
          </cell>
          <cell r="L45">
            <v>24518730.350000001</v>
          </cell>
          <cell r="M45">
            <v>24771336.129999995</v>
          </cell>
          <cell r="N45">
            <v>24833266</v>
          </cell>
          <cell r="O45">
            <v>30450459</v>
          </cell>
          <cell r="P45">
            <v>29141280</v>
          </cell>
          <cell r="Q45">
            <v>31827832.52</v>
          </cell>
          <cell r="R45">
            <v>30924721</v>
          </cell>
          <cell r="S45">
            <v>26745365</v>
          </cell>
          <cell r="T45">
            <v>26355700</v>
          </cell>
          <cell r="U45">
            <v>37314383</v>
          </cell>
          <cell r="V45">
            <v>29785572.399999999</v>
          </cell>
          <cell r="W45">
            <v>25546794.050000001</v>
          </cell>
          <cell r="X45">
            <v>28384576.829999998</v>
          </cell>
          <cell r="Y45">
            <v>21833141</v>
          </cell>
          <cell r="Z45">
            <v>28493726</v>
          </cell>
          <cell r="AA45">
            <v>25867525</v>
          </cell>
          <cell r="AB45">
            <v>25663179.309999999</v>
          </cell>
          <cell r="AC45">
            <v>25415825.399999999</v>
          </cell>
          <cell r="AD45">
            <v>29443572</v>
          </cell>
          <cell r="AE45">
            <v>27637452.850000001</v>
          </cell>
          <cell r="AF45">
            <v>26843306.25</v>
          </cell>
          <cell r="AG45">
            <v>25489499.18</v>
          </cell>
          <cell r="AH45">
            <v>24133379.309999999</v>
          </cell>
          <cell r="AI45">
            <v>23815341.84</v>
          </cell>
          <cell r="AJ45">
            <v>26773622.52</v>
          </cell>
          <cell r="AK45">
            <v>0</v>
          </cell>
          <cell r="AL45">
            <v>0</v>
          </cell>
        </row>
        <row r="46">
          <cell r="A46" t="str">
            <v>Interest &amp; Comm accrued</v>
          </cell>
          <cell r="B46">
            <v>44</v>
          </cell>
          <cell r="C46">
            <v>0</v>
          </cell>
          <cell r="D46">
            <v>0</v>
          </cell>
          <cell r="E46">
            <v>0</v>
          </cell>
          <cell r="F46">
            <v>0</v>
          </cell>
          <cell r="G46">
            <v>0</v>
          </cell>
          <cell r="H46">
            <v>0</v>
          </cell>
          <cell r="I46">
            <v>0</v>
          </cell>
          <cell r="J46">
            <v>0</v>
          </cell>
          <cell r="K46">
            <v>0</v>
          </cell>
          <cell r="L46">
            <v>0</v>
          </cell>
          <cell r="M46">
            <v>0</v>
          </cell>
          <cell r="N46">
            <v>0</v>
          </cell>
          <cell r="O46">
            <v>7868605</v>
          </cell>
          <cell r="P46">
            <v>5842273</v>
          </cell>
          <cell r="Q46">
            <v>6897573</v>
          </cell>
          <cell r="R46">
            <v>8314072</v>
          </cell>
          <cell r="S46">
            <v>6910054</v>
          </cell>
          <cell r="T46">
            <v>5906711</v>
          </cell>
          <cell r="U46">
            <v>7047641</v>
          </cell>
          <cell r="V46">
            <v>6418611</v>
          </cell>
          <cell r="W46">
            <v>7096051</v>
          </cell>
          <cell r="X46">
            <v>9052023</v>
          </cell>
          <cell r="Y46">
            <v>6296063</v>
          </cell>
          <cell r="Z46">
            <v>6847822</v>
          </cell>
          <cell r="AA46">
            <v>5751195</v>
          </cell>
          <cell r="AB46">
            <v>6468693.5199999996</v>
          </cell>
          <cell r="AC46">
            <v>7776817</v>
          </cell>
          <cell r="AD46">
            <v>10237680</v>
          </cell>
          <cell r="AE46">
            <v>6795193</v>
          </cell>
          <cell r="AF46">
            <v>7614773</v>
          </cell>
          <cell r="AG46">
            <v>6848795.5</v>
          </cell>
          <cell r="AH46">
            <v>7624843</v>
          </cell>
          <cell r="AI46">
            <v>6508130</v>
          </cell>
          <cell r="AJ46">
            <v>7548277</v>
          </cell>
          <cell r="AK46">
            <v>0</v>
          </cell>
          <cell r="AL46">
            <v>0</v>
          </cell>
        </row>
        <row r="47">
          <cell r="A47" t="str">
            <v>Deferred cost of intervention</v>
          </cell>
          <cell r="B47">
            <v>45</v>
          </cell>
          <cell r="C47">
            <v>0</v>
          </cell>
          <cell r="D47">
            <v>0</v>
          </cell>
          <cell r="E47">
            <v>0</v>
          </cell>
          <cell r="F47">
            <v>0</v>
          </cell>
          <cell r="G47">
            <v>0</v>
          </cell>
          <cell r="H47">
            <v>0</v>
          </cell>
          <cell r="I47">
            <v>0</v>
          </cell>
          <cell r="J47">
            <v>0</v>
          </cell>
          <cell r="K47">
            <v>0</v>
          </cell>
          <cell r="L47">
            <v>0</v>
          </cell>
          <cell r="M47">
            <v>0</v>
          </cell>
          <cell r="N47">
            <v>0</v>
          </cell>
          <cell r="O47">
            <v>8152168</v>
          </cell>
          <cell r="P47">
            <v>8152168</v>
          </cell>
          <cell r="Q47">
            <v>8028150.5199999996</v>
          </cell>
          <cell r="R47">
            <v>8028151</v>
          </cell>
          <cell r="S47">
            <v>8028151</v>
          </cell>
          <cell r="T47">
            <v>8028151</v>
          </cell>
          <cell r="U47">
            <v>8028151</v>
          </cell>
          <cell r="V47">
            <v>8028151</v>
          </cell>
          <cell r="W47">
            <v>8028151</v>
          </cell>
          <cell r="X47">
            <v>8028151</v>
          </cell>
          <cell r="Y47">
            <v>8028151</v>
          </cell>
          <cell r="Z47">
            <v>7790550</v>
          </cell>
          <cell r="AA47">
            <v>8028151</v>
          </cell>
          <cell r="AB47">
            <v>8028151</v>
          </cell>
          <cell r="AC47">
            <v>7790549</v>
          </cell>
          <cell r="AD47">
            <v>7790549</v>
          </cell>
          <cell r="AE47">
            <v>7790549</v>
          </cell>
          <cell r="AF47">
            <v>7545804.6799999997</v>
          </cell>
          <cell r="AG47">
            <v>7545803.6799999997</v>
          </cell>
          <cell r="AH47">
            <v>7545804</v>
          </cell>
          <cell r="AI47">
            <v>7423432.8399999999</v>
          </cell>
          <cell r="AJ47">
            <v>7423432.5199999996</v>
          </cell>
          <cell r="AK47">
            <v>0</v>
          </cell>
          <cell r="AL47">
            <v>0</v>
          </cell>
        </row>
        <row r="48">
          <cell r="A48" t="str">
            <v xml:space="preserve">Sundry Payments </v>
          </cell>
          <cell r="B48">
            <v>46</v>
          </cell>
          <cell r="C48">
            <v>0</v>
          </cell>
          <cell r="D48">
            <v>0</v>
          </cell>
          <cell r="E48">
            <v>0</v>
          </cell>
          <cell r="F48">
            <v>0</v>
          </cell>
          <cell r="G48">
            <v>0</v>
          </cell>
          <cell r="H48">
            <v>0</v>
          </cell>
          <cell r="I48">
            <v>0</v>
          </cell>
          <cell r="J48">
            <v>0</v>
          </cell>
          <cell r="K48">
            <v>0</v>
          </cell>
          <cell r="L48">
            <v>0</v>
          </cell>
          <cell r="M48">
            <v>0</v>
          </cell>
          <cell r="N48">
            <v>0</v>
          </cell>
          <cell r="O48">
            <v>3135422</v>
          </cell>
          <cell r="P48">
            <v>3229780</v>
          </cell>
          <cell r="Q48">
            <v>3290534</v>
          </cell>
          <cell r="R48">
            <v>3260343</v>
          </cell>
          <cell r="S48">
            <v>3506711</v>
          </cell>
          <cell r="T48">
            <v>4822396</v>
          </cell>
          <cell r="U48">
            <v>3890646</v>
          </cell>
          <cell r="V48">
            <v>3767449</v>
          </cell>
          <cell r="W48">
            <v>3737342</v>
          </cell>
          <cell r="X48">
            <v>4151553.83</v>
          </cell>
          <cell r="Y48">
            <v>3119749</v>
          </cell>
          <cell r="Z48">
            <v>2844147</v>
          </cell>
          <cell r="AA48">
            <v>3622059</v>
          </cell>
          <cell r="AB48">
            <v>3414645</v>
          </cell>
          <cell r="AC48">
            <v>3648785.4</v>
          </cell>
          <cell r="AD48">
            <v>3624188</v>
          </cell>
          <cell r="AE48">
            <v>3310905.85</v>
          </cell>
          <cell r="AF48">
            <v>3208499.92</v>
          </cell>
          <cell r="AG48">
            <v>2800193</v>
          </cell>
          <cell r="AH48">
            <v>2482624</v>
          </cell>
          <cell r="AI48">
            <v>2793696</v>
          </cell>
          <cell r="AJ48">
            <v>2684438</v>
          </cell>
          <cell r="AK48">
            <v>0</v>
          </cell>
          <cell r="AL48">
            <v>0</v>
          </cell>
        </row>
        <row r="49">
          <cell r="A49" t="str">
            <v>Sundry Payments  - RCBs</v>
          </cell>
          <cell r="B49">
            <v>47</v>
          </cell>
          <cell r="C49">
            <v>0</v>
          </cell>
          <cell r="D49">
            <v>0</v>
          </cell>
          <cell r="E49">
            <v>0</v>
          </cell>
          <cell r="F49">
            <v>0</v>
          </cell>
          <cell r="G49">
            <v>0</v>
          </cell>
          <cell r="H49">
            <v>0</v>
          </cell>
          <cell r="I49">
            <v>0</v>
          </cell>
          <cell r="J49">
            <v>0</v>
          </cell>
          <cell r="K49">
            <v>0</v>
          </cell>
          <cell r="L49">
            <v>0</v>
          </cell>
          <cell r="M49">
            <v>0</v>
          </cell>
          <cell r="N49">
            <v>0</v>
          </cell>
          <cell r="O49">
            <v>9697729</v>
          </cell>
          <cell r="P49">
            <v>8617064</v>
          </cell>
          <cell r="Q49">
            <v>11072043</v>
          </cell>
          <cell r="R49">
            <v>7718714</v>
          </cell>
          <cell r="S49">
            <v>5442995</v>
          </cell>
          <cell r="T49">
            <v>5326082</v>
          </cell>
          <cell r="U49">
            <v>8913674</v>
          </cell>
          <cell r="V49">
            <v>7456884</v>
          </cell>
          <cell r="W49">
            <v>4350555</v>
          </cell>
          <cell r="X49">
            <v>3912462</v>
          </cell>
          <cell r="Y49">
            <v>1233904</v>
          </cell>
          <cell r="Z49">
            <v>8369769</v>
          </cell>
          <cell r="AA49">
            <v>5689184</v>
          </cell>
          <cell r="AB49">
            <v>5676963.79</v>
          </cell>
          <cell r="AC49">
            <v>4171916</v>
          </cell>
          <cell r="AD49">
            <v>6126912</v>
          </cell>
          <cell r="AE49">
            <v>6395453</v>
          </cell>
          <cell r="AF49">
            <v>4997856</v>
          </cell>
          <cell r="AG49">
            <v>4987991</v>
          </cell>
          <cell r="AH49">
            <v>2730314</v>
          </cell>
          <cell r="AI49">
            <v>4939826</v>
          </cell>
          <cell r="AJ49">
            <v>5057257</v>
          </cell>
          <cell r="AK49">
            <v>0</v>
          </cell>
          <cell r="AL49">
            <v>0</v>
          </cell>
        </row>
        <row r="50">
          <cell r="A50" t="str">
            <v>Prepayments</v>
          </cell>
          <cell r="B50">
            <v>48</v>
          </cell>
          <cell r="C50">
            <v>19126131.899999999</v>
          </cell>
          <cell r="D50">
            <v>18045263</v>
          </cell>
          <cell r="E50">
            <v>15867656.699999999</v>
          </cell>
          <cell r="F50">
            <v>19462970.539999999</v>
          </cell>
          <cell r="G50">
            <v>18677545</v>
          </cell>
          <cell r="H50">
            <v>16153024.829999998</v>
          </cell>
          <cell r="I50">
            <v>18663395.219999999</v>
          </cell>
          <cell r="J50">
            <v>13559401.800000001</v>
          </cell>
          <cell r="K50">
            <v>11893789.889999999</v>
          </cell>
          <cell r="L50">
            <v>12476520.5</v>
          </cell>
          <cell r="M50">
            <v>13330746.73</v>
          </cell>
          <cell r="N50">
            <v>11301219</v>
          </cell>
          <cell r="O50">
            <v>761913</v>
          </cell>
          <cell r="P50">
            <v>691504</v>
          </cell>
          <cell r="Q50">
            <v>636455</v>
          </cell>
          <cell r="R50">
            <v>574041</v>
          </cell>
          <cell r="S50">
            <v>527593</v>
          </cell>
          <cell r="T50">
            <v>576356</v>
          </cell>
          <cell r="U50">
            <v>622009</v>
          </cell>
          <cell r="V50">
            <v>550808</v>
          </cell>
          <cell r="W50">
            <v>462607</v>
          </cell>
          <cell r="X50">
            <v>382905</v>
          </cell>
          <cell r="Y50">
            <v>303204</v>
          </cell>
          <cell r="Z50">
            <v>560583</v>
          </cell>
          <cell r="AA50">
            <v>607521</v>
          </cell>
          <cell r="AB50">
            <v>545588</v>
          </cell>
          <cell r="AC50">
            <v>484469</v>
          </cell>
          <cell r="AD50">
            <v>592138</v>
          </cell>
          <cell r="AE50">
            <v>665311</v>
          </cell>
          <cell r="AF50">
            <v>728649</v>
          </cell>
          <cell r="AG50">
            <v>663680</v>
          </cell>
          <cell r="AH50">
            <v>729227</v>
          </cell>
          <cell r="AI50">
            <v>659075</v>
          </cell>
          <cell r="AJ50">
            <v>594440</v>
          </cell>
          <cell r="AK50">
            <v>0</v>
          </cell>
          <cell r="AL50">
            <v>0</v>
          </cell>
        </row>
        <row r="51">
          <cell r="A51" t="str">
            <v>ATM Cards stock</v>
          </cell>
          <cell r="B51">
            <v>49</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342054</v>
          </cell>
          <cell r="Y51">
            <v>283889</v>
          </cell>
          <cell r="Z51">
            <v>268948</v>
          </cell>
          <cell r="AA51">
            <v>264386</v>
          </cell>
          <cell r="AB51">
            <v>237014</v>
          </cell>
          <cell r="AC51">
            <v>227890</v>
          </cell>
          <cell r="AD51">
            <v>227890</v>
          </cell>
          <cell r="AE51">
            <v>223328</v>
          </cell>
          <cell r="AF51">
            <v>209642</v>
          </cell>
          <cell r="AG51">
            <v>189113</v>
          </cell>
          <cell r="AH51">
            <v>178848</v>
          </cell>
          <cell r="AI51">
            <v>174286</v>
          </cell>
          <cell r="AJ51">
            <v>164706</v>
          </cell>
          <cell r="AK51">
            <v>0</v>
          </cell>
          <cell r="AL51">
            <v>0</v>
          </cell>
        </row>
        <row r="52">
          <cell r="A52" t="str">
            <v>Stationery stock</v>
          </cell>
          <cell r="B52">
            <v>50</v>
          </cell>
          <cell r="C52">
            <v>0</v>
          </cell>
          <cell r="D52">
            <v>0</v>
          </cell>
          <cell r="E52">
            <v>0</v>
          </cell>
          <cell r="F52">
            <v>0</v>
          </cell>
          <cell r="G52">
            <v>0</v>
          </cell>
          <cell r="H52">
            <v>0</v>
          </cell>
          <cell r="I52">
            <v>0</v>
          </cell>
          <cell r="J52">
            <v>0</v>
          </cell>
          <cell r="K52">
            <v>0</v>
          </cell>
          <cell r="L52">
            <v>0</v>
          </cell>
          <cell r="M52">
            <v>0</v>
          </cell>
          <cell r="N52">
            <v>0</v>
          </cell>
          <cell r="O52">
            <v>226690</v>
          </cell>
          <cell r="P52">
            <v>232246</v>
          </cell>
          <cell r="Q52">
            <v>195108</v>
          </cell>
          <cell r="R52">
            <v>181261</v>
          </cell>
          <cell r="S52">
            <v>202835</v>
          </cell>
          <cell r="T52">
            <v>209084</v>
          </cell>
          <cell r="U52">
            <v>207616</v>
          </cell>
          <cell r="V52">
            <v>203543</v>
          </cell>
          <cell r="W52">
            <v>181757</v>
          </cell>
          <cell r="X52">
            <v>206692</v>
          </cell>
          <cell r="Y52">
            <v>368650</v>
          </cell>
          <cell r="Z52">
            <v>362697</v>
          </cell>
          <cell r="AA52">
            <v>346380</v>
          </cell>
          <cell r="AB52">
            <v>380634</v>
          </cell>
          <cell r="AC52">
            <v>387698</v>
          </cell>
          <cell r="AD52">
            <v>370685</v>
          </cell>
          <cell r="AE52">
            <v>407887</v>
          </cell>
          <cell r="AF52">
            <v>430916</v>
          </cell>
          <cell r="AG52">
            <v>430388</v>
          </cell>
          <cell r="AH52">
            <v>464732</v>
          </cell>
          <cell r="AI52">
            <v>420025</v>
          </cell>
          <cell r="AJ52">
            <v>429534</v>
          </cell>
          <cell r="AK52">
            <v>0</v>
          </cell>
          <cell r="AL52">
            <v>0</v>
          </cell>
        </row>
        <row r="53">
          <cell r="A53" t="str">
            <v>MICR Cheque stock</v>
          </cell>
          <cell r="B53">
            <v>51</v>
          </cell>
          <cell r="C53">
            <v>0</v>
          </cell>
          <cell r="D53">
            <v>0</v>
          </cell>
          <cell r="E53">
            <v>0</v>
          </cell>
          <cell r="F53">
            <v>0</v>
          </cell>
          <cell r="G53">
            <v>0</v>
          </cell>
          <cell r="H53">
            <v>0</v>
          </cell>
          <cell r="I53">
            <v>0</v>
          </cell>
          <cell r="J53">
            <v>0</v>
          </cell>
          <cell r="K53">
            <v>0</v>
          </cell>
          <cell r="L53">
            <v>0</v>
          </cell>
          <cell r="M53">
            <v>0</v>
          </cell>
          <cell r="N53">
            <v>0</v>
          </cell>
          <cell r="O53">
            <v>242394</v>
          </cell>
          <cell r="P53">
            <v>404086</v>
          </cell>
          <cell r="Q53">
            <v>333512</v>
          </cell>
          <cell r="R53">
            <v>449472</v>
          </cell>
          <cell r="S53">
            <v>364650</v>
          </cell>
          <cell r="T53">
            <v>603200</v>
          </cell>
          <cell r="U53">
            <v>508341</v>
          </cell>
          <cell r="V53">
            <v>487059</v>
          </cell>
          <cell r="W53">
            <v>390862</v>
          </cell>
          <cell r="X53">
            <v>332079</v>
          </cell>
          <cell r="Y53">
            <v>331699</v>
          </cell>
          <cell r="Z53">
            <v>203104</v>
          </cell>
          <cell r="AA53">
            <v>261853</v>
          </cell>
          <cell r="AB53">
            <v>338624</v>
          </cell>
          <cell r="AC53">
            <v>246731</v>
          </cell>
          <cell r="AD53">
            <v>341992</v>
          </cell>
          <cell r="AE53">
            <v>267058</v>
          </cell>
          <cell r="AF53">
            <v>170174</v>
          </cell>
          <cell r="AG53">
            <v>367255</v>
          </cell>
          <cell r="AH53">
            <v>325406</v>
          </cell>
          <cell r="AI53">
            <v>396486</v>
          </cell>
          <cell r="AJ53">
            <v>299258</v>
          </cell>
          <cell r="AK53">
            <v>0</v>
          </cell>
          <cell r="AL53">
            <v>0</v>
          </cell>
        </row>
        <row r="54">
          <cell r="A54" t="str">
            <v>SMS stock</v>
          </cell>
          <cell r="B54">
            <v>52</v>
          </cell>
          <cell r="C54">
            <v>0</v>
          </cell>
          <cell r="D54">
            <v>0</v>
          </cell>
          <cell r="E54">
            <v>0</v>
          </cell>
          <cell r="F54">
            <v>0</v>
          </cell>
          <cell r="G54">
            <v>0</v>
          </cell>
          <cell r="H54">
            <v>0</v>
          </cell>
          <cell r="I54">
            <v>0</v>
          </cell>
          <cell r="J54">
            <v>0</v>
          </cell>
          <cell r="K54">
            <v>0</v>
          </cell>
          <cell r="L54">
            <v>0</v>
          </cell>
          <cell r="M54">
            <v>0</v>
          </cell>
          <cell r="N54">
            <v>0</v>
          </cell>
          <cell r="O54">
            <v>74206</v>
          </cell>
          <cell r="P54">
            <v>1510</v>
          </cell>
          <cell r="Q54">
            <v>178328</v>
          </cell>
          <cell r="R54">
            <v>132401</v>
          </cell>
          <cell r="S54">
            <v>92455</v>
          </cell>
          <cell r="T54">
            <v>309455</v>
          </cell>
          <cell r="U54">
            <v>142080</v>
          </cell>
          <cell r="V54">
            <v>85428</v>
          </cell>
          <cell r="W54">
            <v>236691</v>
          </cell>
          <cell r="X54">
            <v>182773</v>
          </cell>
          <cell r="Y54">
            <v>182773</v>
          </cell>
          <cell r="Z54">
            <v>223098</v>
          </cell>
          <cell r="AA54">
            <v>223163</v>
          </cell>
          <cell r="AB54">
            <v>129088</v>
          </cell>
          <cell r="AC54">
            <v>321282</v>
          </cell>
          <cell r="AD54">
            <v>231541</v>
          </cell>
          <cell r="AE54">
            <v>231541</v>
          </cell>
          <cell r="AF54">
            <v>351633</v>
          </cell>
          <cell r="AG54">
            <v>278549</v>
          </cell>
          <cell r="AH54">
            <v>214608</v>
          </cell>
          <cell r="AI54">
            <v>139839</v>
          </cell>
          <cell r="AJ54">
            <v>217072</v>
          </cell>
          <cell r="AK54">
            <v>0</v>
          </cell>
          <cell r="AL54">
            <v>0</v>
          </cell>
        </row>
        <row r="55">
          <cell r="A55" t="str">
            <v>U-Connect Airtime stock</v>
          </cell>
          <cell r="B55">
            <v>53</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100000</v>
          </cell>
          <cell r="Z55">
            <v>92506</v>
          </cell>
          <cell r="AA55">
            <v>87679</v>
          </cell>
          <cell r="AB55">
            <v>79478</v>
          </cell>
          <cell r="AC55">
            <v>71624</v>
          </cell>
          <cell r="AD55">
            <v>63497</v>
          </cell>
          <cell r="AE55">
            <v>57367</v>
          </cell>
          <cell r="AF55">
            <v>52774</v>
          </cell>
          <cell r="AG55">
            <v>45784</v>
          </cell>
          <cell r="AH55">
            <v>41978</v>
          </cell>
          <cell r="AI55">
            <v>39156</v>
          </cell>
          <cell r="AJ55">
            <v>35753</v>
          </cell>
          <cell r="AK55">
            <v>0</v>
          </cell>
          <cell r="AL55">
            <v>0</v>
          </cell>
        </row>
        <row r="56">
          <cell r="A56" t="str">
            <v>Head Office Inter Branch</v>
          </cell>
          <cell r="B56">
            <v>54</v>
          </cell>
          <cell r="C56">
            <v>0</v>
          </cell>
          <cell r="D56">
            <v>0</v>
          </cell>
          <cell r="E56">
            <v>0</v>
          </cell>
          <cell r="F56">
            <v>0</v>
          </cell>
          <cell r="G56">
            <v>0</v>
          </cell>
          <cell r="H56">
            <v>0</v>
          </cell>
          <cell r="I56">
            <v>0</v>
          </cell>
          <cell r="J56">
            <v>0</v>
          </cell>
          <cell r="K56">
            <v>0</v>
          </cell>
          <cell r="L56">
            <v>0</v>
          </cell>
          <cell r="M56">
            <v>0</v>
          </cell>
          <cell r="N56">
            <v>0</v>
          </cell>
          <cell r="O56">
            <v>38215</v>
          </cell>
          <cell r="P56">
            <v>-6430</v>
          </cell>
          <cell r="Q56">
            <v>378950</v>
          </cell>
          <cell r="R56">
            <v>1349788</v>
          </cell>
          <cell r="S56">
            <v>1120824</v>
          </cell>
          <cell r="T56">
            <v>40658</v>
          </cell>
          <cell r="U56">
            <v>7477408</v>
          </cell>
          <cell r="V56">
            <v>1190971</v>
          </cell>
          <cell r="W56">
            <v>51163</v>
          </cell>
          <cell r="X56">
            <v>816455</v>
          </cell>
          <cell r="Y56">
            <v>601643</v>
          </cell>
          <cell r="Z56">
            <v>-225096</v>
          </cell>
          <cell r="AA56">
            <v>126318</v>
          </cell>
          <cell r="AB56">
            <v>144604</v>
          </cell>
          <cell r="AC56">
            <v>155675</v>
          </cell>
          <cell r="AD56">
            <v>-90664</v>
          </cell>
          <cell r="AE56">
            <v>127549</v>
          </cell>
          <cell r="AF56">
            <v>151694</v>
          </cell>
          <cell r="AG56">
            <v>21266</v>
          </cell>
          <cell r="AH56">
            <v>-178686</v>
          </cell>
          <cell r="AI56">
            <v>-1103814</v>
          </cell>
          <cell r="AJ56">
            <v>115947</v>
          </cell>
          <cell r="AK56">
            <v>0</v>
          </cell>
          <cell r="AL56">
            <v>0</v>
          </cell>
        </row>
        <row r="57">
          <cell r="A57" t="str">
            <v>Other Debit Accounts</v>
          </cell>
          <cell r="B57">
            <v>55</v>
          </cell>
          <cell r="C57">
            <v>1221487.7599999984</v>
          </cell>
          <cell r="D57">
            <v>1402112.0499999982</v>
          </cell>
          <cell r="E57">
            <v>9449124.2399999946</v>
          </cell>
          <cell r="F57">
            <v>9910165.3799999971</v>
          </cell>
          <cell r="G57">
            <v>9279152.0899999999</v>
          </cell>
          <cell r="H57">
            <v>9484620</v>
          </cell>
          <cell r="I57">
            <v>1448327.6500000001</v>
          </cell>
          <cell r="J57">
            <v>9592870.2999999933</v>
          </cell>
          <cell r="K57">
            <v>10552439.629999995</v>
          </cell>
          <cell r="L57">
            <v>12042209.85</v>
          </cell>
          <cell r="M57">
            <v>11440589.399999997</v>
          </cell>
          <cell r="N57">
            <v>13532047</v>
          </cell>
          <cell r="O57">
            <v>253117</v>
          </cell>
          <cell r="P57">
            <v>1977079</v>
          </cell>
          <cell r="Q57">
            <v>817179</v>
          </cell>
          <cell r="R57">
            <v>916478</v>
          </cell>
          <cell r="S57">
            <v>549097</v>
          </cell>
          <cell r="T57">
            <v>533607</v>
          </cell>
          <cell r="U57">
            <v>476817</v>
          </cell>
          <cell r="V57">
            <v>1596668.4</v>
          </cell>
          <cell r="W57">
            <v>1011615.05</v>
          </cell>
          <cell r="X57">
            <v>977429</v>
          </cell>
          <cell r="Y57">
            <v>983416</v>
          </cell>
          <cell r="Z57">
            <v>1155598</v>
          </cell>
          <cell r="AA57">
            <v>859636</v>
          </cell>
          <cell r="AB57">
            <v>219696</v>
          </cell>
          <cell r="AC57">
            <v>132389</v>
          </cell>
          <cell r="AD57">
            <v>-72836</v>
          </cell>
          <cell r="AE57">
            <v>1365311</v>
          </cell>
          <cell r="AF57">
            <v>1380890.65</v>
          </cell>
          <cell r="AG57">
            <v>1310681</v>
          </cell>
          <cell r="AH57">
            <v>1973681.31</v>
          </cell>
          <cell r="AI57">
            <v>1425204</v>
          </cell>
          <cell r="AJ57">
            <v>2203508</v>
          </cell>
          <cell r="AK57">
            <v>0</v>
          </cell>
          <cell r="AL57">
            <v>0</v>
          </cell>
        </row>
        <row r="58">
          <cell r="A58" t="str">
            <v>Apexlink - iTrans</v>
          </cell>
          <cell r="B58">
            <v>56</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-4632</v>
          </cell>
          <cell r="AA58">
            <v>-4634</v>
          </cell>
          <cell r="AB58">
            <v>-4631</v>
          </cell>
          <cell r="AC58">
            <v>-4635</v>
          </cell>
          <cell r="AD58">
            <v>-4640</v>
          </cell>
          <cell r="AE58">
            <v>-4643</v>
          </cell>
          <cell r="AF58">
            <v>-4983</v>
          </cell>
          <cell r="AG58">
            <v>166857</v>
          </cell>
          <cell r="AH58">
            <v>-10500</v>
          </cell>
          <cell r="AI58">
            <v>-10566</v>
          </cell>
          <cell r="AJ58">
            <v>-1914653</v>
          </cell>
          <cell r="AK58">
            <v>0</v>
          </cell>
          <cell r="AL58">
            <v>0</v>
          </cell>
        </row>
        <row r="59">
          <cell r="A59" t="str">
            <v>Intercompany (SIF)</v>
          </cell>
          <cell r="B59">
            <v>57</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264475</v>
          </cell>
          <cell r="AD59">
            <v>-15374</v>
          </cell>
          <cell r="AE59">
            <v>0</v>
          </cell>
          <cell r="AF59">
            <v>-151134</v>
          </cell>
          <cell r="AG59">
            <v>-163269</v>
          </cell>
          <cell r="AH59">
            <v>310407</v>
          </cell>
          <cell r="AI59">
            <v>-150345</v>
          </cell>
          <cell r="AJ59">
            <v>-3414</v>
          </cell>
          <cell r="AK59">
            <v>0</v>
          </cell>
          <cell r="AL59">
            <v>0</v>
          </cell>
        </row>
        <row r="60">
          <cell r="A60" t="str">
            <v>Intercompany (SOLAR PV SYSTEMS)</v>
          </cell>
          <cell r="B60">
            <v>58</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A61" t="str">
            <v>Intercompany (RFWF)</v>
          </cell>
          <cell r="B61">
            <v>59</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-378633</v>
          </cell>
          <cell r="AD61">
            <v>-473776</v>
          </cell>
          <cell r="AE61">
            <v>0</v>
          </cell>
          <cell r="AF61">
            <v>-246994</v>
          </cell>
          <cell r="AG61">
            <v>-77181</v>
          </cell>
          <cell r="AH61">
            <v>0.30999999999767169</v>
          </cell>
          <cell r="AI61">
            <v>0</v>
          </cell>
          <cell r="AJ61">
            <v>-72203</v>
          </cell>
          <cell r="AK61">
            <v>0</v>
          </cell>
          <cell r="AL61">
            <v>0</v>
          </cell>
        </row>
        <row r="62">
          <cell r="A62" t="str">
            <v>Intercompany (IRDP)</v>
          </cell>
          <cell r="B62">
            <v>60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-20834</v>
          </cell>
          <cell r="AD62">
            <v>-61532</v>
          </cell>
          <cell r="AE62">
            <v>300000</v>
          </cell>
          <cell r="AF62">
            <v>-88169</v>
          </cell>
          <cell r="AG62">
            <v>26094</v>
          </cell>
          <cell r="AH62">
            <v>0</v>
          </cell>
          <cell r="AI62">
            <v>0</v>
          </cell>
          <cell r="AJ62">
            <v>479283</v>
          </cell>
          <cell r="AK62">
            <v>0</v>
          </cell>
          <cell r="AL62">
            <v>0</v>
          </cell>
        </row>
        <row r="63">
          <cell r="A63" t="str">
            <v>Intercompany (EZWICH)</v>
          </cell>
          <cell r="B63">
            <v>61</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826083</v>
          </cell>
          <cell r="AA63">
            <v>732357</v>
          </cell>
          <cell r="AB63">
            <v>27</v>
          </cell>
          <cell r="AC63">
            <v>102</v>
          </cell>
          <cell r="AD63">
            <v>103</v>
          </cell>
          <cell r="AE63">
            <v>103</v>
          </cell>
          <cell r="AF63">
            <v>103</v>
          </cell>
          <cell r="AG63">
            <v>103</v>
          </cell>
          <cell r="AH63">
            <v>215991</v>
          </cell>
          <cell r="AI63">
            <v>215991</v>
          </cell>
          <cell r="AJ63">
            <v>2119802</v>
          </cell>
          <cell r="AK63">
            <v>0</v>
          </cell>
          <cell r="AL63">
            <v>0</v>
          </cell>
        </row>
        <row r="64">
          <cell r="A64" t="str">
            <v>Business Advance</v>
          </cell>
          <cell r="B64">
            <v>62</v>
          </cell>
          <cell r="O64">
            <v>0</v>
          </cell>
          <cell r="Z64">
            <v>13325</v>
          </cell>
          <cell r="AA64">
            <v>27325</v>
          </cell>
          <cell r="AB64">
            <v>88859</v>
          </cell>
          <cell r="AC64">
            <v>36100</v>
          </cell>
          <cell r="AD64">
            <v>110665</v>
          </cell>
          <cell r="AE64">
            <v>61361</v>
          </cell>
          <cell r="AF64">
            <v>123449</v>
          </cell>
          <cell r="AG64">
            <v>77606</v>
          </cell>
          <cell r="AH64">
            <v>120465</v>
          </cell>
          <cell r="AI64">
            <v>93800</v>
          </cell>
          <cell r="AJ64">
            <v>138575</v>
          </cell>
          <cell r="AK64">
            <v>0</v>
          </cell>
          <cell r="AL64">
            <v>0</v>
          </cell>
        </row>
        <row r="65">
          <cell r="A65" t="str">
            <v>EZWICH Stationery Stock</v>
          </cell>
          <cell r="B65">
            <v>63</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861684.65</v>
          </cell>
          <cell r="AG65">
            <v>499882</v>
          </cell>
          <cell r="AH65">
            <v>499882</v>
          </cell>
          <cell r="AI65">
            <v>233194</v>
          </cell>
          <cell r="AJ65">
            <v>122595</v>
          </cell>
          <cell r="AK65">
            <v>0</v>
          </cell>
          <cell r="AL65">
            <v>0</v>
          </cell>
        </row>
        <row r="66">
          <cell r="A66" t="str">
            <v>Assets held for sale</v>
          </cell>
          <cell r="B66">
            <v>64</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7350</v>
          </cell>
          <cell r="AA66">
            <v>0</v>
          </cell>
          <cell r="AB66">
            <v>0</v>
          </cell>
          <cell r="AC66">
            <v>0</v>
          </cell>
          <cell r="AD66">
            <v>0</v>
          </cell>
          <cell r="AE66">
            <v>0</v>
          </cell>
          <cell r="AF66">
            <v>0</v>
          </cell>
          <cell r="AG66">
            <v>0</v>
          </cell>
          <cell r="AH66">
            <v>0</v>
          </cell>
          <cell r="AI66">
            <v>0</v>
          </cell>
          <cell r="AJ66">
            <v>0</v>
          </cell>
          <cell r="AK66">
            <v>0</v>
          </cell>
          <cell r="AL66">
            <v>0</v>
          </cell>
        </row>
        <row r="67">
          <cell r="A67" t="str">
            <v>CCC - Suspense</v>
          </cell>
          <cell r="B67">
            <v>65</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391304</v>
          </cell>
          <cell r="AA67">
            <v>-9747</v>
          </cell>
          <cell r="AB67">
            <v>-9747</v>
          </cell>
          <cell r="AC67">
            <v>-9747</v>
          </cell>
          <cell r="AD67">
            <v>-11504</v>
          </cell>
          <cell r="AE67">
            <v>-9597</v>
          </cell>
          <cell r="AF67">
            <v>-9747</v>
          </cell>
          <cell r="AG67">
            <v>-3745</v>
          </cell>
          <cell r="AH67">
            <v>0</v>
          </cell>
          <cell r="AI67">
            <v>127379</v>
          </cell>
          <cell r="AJ67">
            <v>434189</v>
          </cell>
          <cell r="AK67">
            <v>0</v>
          </cell>
          <cell r="AL67">
            <v>0</v>
          </cell>
        </row>
        <row r="68">
          <cell r="A68" t="str">
            <v>Coupon Receivable</v>
          </cell>
          <cell r="B68">
            <v>66</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220966</v>
          </cell>
          <cell r="AA68">
            <v>97336</v>
          </cell>
          <cell r="AB68">
            <v>85550</v>
          </cell>
          <cell r="AC68">
            <v>209381</v>
          </cell>
          <cell r="AD68">
            <v>334465</v>
          </cell>
          <cell r="AE68">
            <v>946531</v>
          </cell>
          <cell r="AF68">
            <v>826949</v>
          </cell>
          <cell r="AG68">
            <v>722266</v>
          </cell>
          <cell r="AH68">
            <v>700453</v>
          </cell>
          <cell r="AI68">
            <v>829780</v>
          </cell>
          <cell r="AJ68">
            <v>334466</v>
          </cell>
          <cell r="AK68">
            <v>0</v>
          </cell>
          <cell r="AL68">
            <v>0</v>
          </cell>
        </row>
        <row r="69">
          <cell r="A69" t="str">
            <v>Cash control account (NLA &amp;E-zwich)</v>
          </cell>
          <cell r="B69">
            <v>67</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493235</v>
          </cell>
          <cell r="AK69">
            <v>0</v>
          </cell>
          <cell r="AL69">
            <v>0</v>
          </cell>
        </row>
        <row r="70">
          <cell r="A70" t="str">
            <v>GHIPSS Charges</v>
          </cell>
          <cell r="B70">
            <v>68</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16845</v>
          </cell>
          <cell r="AA70">
            <v>26501</v>
          </cell>
          <cell r="AB70">
            <v>64728</v>
          </cell>
          <cell r="AC70">
            <v>41270</v>
          </cell>
          <cell r="AD70">
            <v>53847</v>
          </cell>
          <cell r="AE70">
            <v>76646</v>
          </cell>
          <cell r="AF70">
            <v>74822</v>
          </cell>
          <cell r="AG70">
            <v>67158</v>
          </cell>
          <cell r="AH70">
            <v>136983</v>
          </cell>
          <cell r="AI70">
            <v>85971</v>
          </cell>
          <cell r="AJ70">
            <v>71633</v>
          </cell>
          <cell r="AK70">
            <v>0</v>
          </cell>
          <cell r="AL70">
            <v>0</v>
          </cell>
        </row>
        <row r="71">
          <cell r="A71" t="str">
            <v>Suspended Staff Account</v>
          </cell>
          <cell r="B71">
            <v>69</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67643</v>
          </cell>
          <cell r="AA71">
            <v>-9502</v>
          </cell>
          <cell r="AB71">
            <v>-5090</v>
          </cell>
          <cell r="AC71">
            <v>-5090</v>
          </cell>
          <cell r="AD71">
            <v>-5090</v>
          </cell>
          <cell r="AE71">
            <v>-5090</v>
          </cell>
          <cell r="AF71">
            <v>-5090</v>
          </cell>
          <cell r="AG71">
            <v>-5090</v>
          </cell>
          <cell r="AH71">
            <v>0</v>
          </cell>
          <cell r="AI71">
            <v>0</v>
          </cell>
          <cell r="AJ71">
            <v>0</v>
          </cell>
          <cell r="AK71">
            <v>0</v>
          </cell>
          <cell r="AL71">
            <v>0</v>
          </cell>
        </row>
        <row r="72">
          <cell r="A72" t="str">
            <v>Property, Plant &amp; Equipment</v>
          </cell>
          <cell r="B72">
            <v>70</v>
          </cell>
          <cell r="C72">
            <v>11852246</v>
          </cell>
          <cell r="D72">
            <v>11524114.649999976</v>
          </cell>
          <cell r="E72">
            <v>11241084.069999993</v>
          </cell>
          <cell r="F72">
            <v>14411138.800000012</v>
          </cell>
          <cell r="G72">
            <v>14455576.860000014</v>
          </cell>
          <cell r="H72">
            <v>14177961.590000033</v>
          </cell>
          <cell r="I72">
            <v>14006139.280000031</v>
          </cell>
          <cell r="J72">
            <v>15019604.569999993</v>
          </cell>
          <cell r="K72">
            <v>14918139.310000002</v>
          </cell>
          <cell r="L72">
            <v>15261329.850000024</v>
          </cell>
          <cell r="M72">
            <v>15898111.850000024</v>
          </cell>
          <cell r="N72">
            <v>15466219</v>
          </cell>
          <cell r="O72">
            <v>13406420</v>
          </cell>
          <cell r="P72">
            <v>13229121</v>
          </cell>
          <cell r="Q72">
            <v>13061580</v>
          </cell>
          <cell r="R72">
            <v>12976003</v>
          </cell>
          <cell r="S72">
            <v>13172011</v>
          </cell>
          <cell r="T72">
            <v>13044500</v>
          </cell>
          <cell r="U72">
            <v>12984897</v>
          </cell>
          <cell r="V72">
            <v>12814397</v>
          </cell>
          <cell r="W72">
            <v>12840503</v>
          </cell>
          <cell r="X72">
            <v>14521830</v>
          </cell>
          <cell r="Y72">
            <v>14044860</v>
          </cell>
          <cell r="Z72">
            <v>14016726</v>
          </cell>
          <cell r="AA72">
            <v>11311035</v>
          </cell>
          <cell r="AB72">
            <v>11207341</v>
          </cell>
          <cell r="AC72">
            <v>11212975</v>
          </cell>
          <cell r="AD72">
            <v>11082542</v>
          </cell>
          <cell r="AE72">
            <v>11133491</v>
          </cell>
          <cell r="AF72">
            <v>11057237.880000001</v>
          </cell>
          <cell r="AG72">
            <v>11149644</v>
          </cell>
          <cell r="AH72">
            <v>11122548</v>
          </cell>
          <cell r="AI72">
            <v>10939869.41</v>
          </cell>
          <cell r="AJ72">
            <v>11044191</v>
          </cell>
          <cell r="AK72">
            <v>0</v>
          </cell>
          <cell r="AL72">
            <v>0</v>
          </cell>
        </row>
        <row r="73">
          <cell r="A73" t="str">
            <v>TOTAL ASSETS</v>
          </cell>
          <cell r="B73">
            <v>71</v>
          </cell>
          <cell r="C73">
            <v>319396212.46000004</v>
          </cell>
          <cell r="D73">
            <v>322726985.61000001</v>
          </cell>
          <cell r="E73">
            <v>290242827.02999997</v>
          </cell>
          <cell r="F73">
            <v>280107530.60000002</v>
          </cell>
          <cell r="G73">
            <v>302566395.58000004</v>
          </cell>
          <cell r="H73">
            <v>291240160.12000006</v>
          </cell>
          <cell r="I73">
            <v>300327285.14000005</v>
          </cell>
          <cell r="J73">
            <v>263955551.97</v>
          </cell>
          <cell r="K73">
            <v>285720006.16000003</v>
          </cell>
          <cell r="L73">
            <v>318210819.93000007</v>
          </cell>
          <cell r="M73">
            <v>389465868.59000003</v>
          </cell>
          <cell r="N73">
            <v>273914830</v>
          </cell>
          <cell r="O73">
            <v>331637930.81</v>
          </cell>
          <cell r="P73">
            <v>342837393.99000001</v>
          </cell>
          <cell r="Q73">
            <v>322778150.35000002</v>
          </cell>
          <cell r="R73">
            <v>280319558.81999999</v>
          </cell>
          <cell r="S73">
            <v>360622511.19999999</v>
          </cell>
          <cell r="T73">
            <v>366453833.12</v>
          </cell>
          <cell r="U73">
            <v>404733590.7299999</v>
          </cell>
          <cell r="V73">
            <v>389551862.39999998</v>
          </cell>
          <cell r="W73">
            <v>450105703.85000002</v>
          </cell>
          <cell r="X73">
            <v>398517905.13999999</v>
          </cell>
          <cell r="Y73">
            <v>375545077</v>
          </cell>
          <cell r="Z73">
            <v>326436776.33000004</v>
          </cell>
          <cell r="AA73">
            <v>381938120</v>
          </cell>
          <cell r="AB73">
            <v>364295957.31</v>
          </cell>
          <cell r="AC73">
            <v>433979213.51999998</v>
          </cell>
          <cell r="AD73">
            <v>396971598</v>
          </cell>
          <cell r="AE73">
            <v>431537032.60000002</v>
          </cell>
          <cell r="AF73">
            <v>400389180.03999996</v>
          </cell>
          <cell r="AG73">
            <v>402814659.75999999</v>
          </cell>
          <cell r="AH73">
            <v>381409413.56999999</v>
          </cell>
          <cell r="AI73">
            <v>430349830.56</v>
          </cell>
          <cell r="AJ73">
            <v>492746828.38999999</v>
          </cell>
          <cell r="AK73">
            <v>0</v>
          </cell>
          <cell r="AL73">
            <v>0</v>
          </cell>
        </row>
        <row r="74">
          <cell r="A74" t="str">
            <v>Total Deposits from Banks</v>
          </cell>
          <cell r="B74">
            <v>72</v>
          </cell>
          <cell r="C74">
            <v>239670899.24000001</v>
          </cell>
          <cell r="D74">
            <v>252483929.48000002</v>
          </cell>
          <cell r="E74">
            <v>227544818.87</v>
          </cell>
          <cell r="F74">
            <v>218836026.92000002</v>
          </cell>
          <cell r="G74">
            <v>239758594.56999999</v>
          </cell>
          <cell r="H74">
            <v>227529658.69</v>
          </cell>
          <cell r="I74">
            <v>239431036.20999998</v>
          </cell>
          <cell r="J74">
            <v>203685620.44000003</v>
          </cell>
          <cell r="K74">
            <v>227668387.58000001</v>
          </cell>
          <cell r="L74">
            <v>260057760.80000001</v>
          </cell>
          <cell r="M74">
            <v>334785452.56999999</v>
          </cell>
          <cell r="N74">
            <v>226663617</v>
          </cell>
          <cell r="O74">
            <v>278272547</v>
          </cell>
          <cell r="P74">
            <v>291091962</v>
          </cell>
          <cell r="Q74">
            <v>264968211</v>
          </cell>
          <cell r="R74">
            <v>223342752</v>
          </cell>
          <cell r="S74">
            <v>283592463</v>
          </cell>
          <cell r="T74">
            <v>292619422</v>
          </cell>
          <cell r="U74">
            <v>270130241</v>
          </cell>
          <cell r="V74">
            <v>242425089</v>
          </cell>
          <cell r="W74">
            <v>296150931.04000002</v>
          </cell>
          <cell r="X74">
            <v>305482873</v>
          </cell>
          <cell r="Y74">
            <v>285578332.42000002</v>
          </cell>
          <cell r="Z74">
            <v>249930403</v>
          </cell>
          <cell r="AA74">
            <v>291397923</v>
          </cell>
          <cell r="AB74">
            <v>285722954</v>
          </cell>
          <cell r="AC74">
            <v>321503446.44</v>
          </cell>
          <cell r="AD74">
            <v>288365642</v>
          </cell>
          <cell r="AE74">
            <v>321225352.27999997</v>
          </cell>
          <cell r="AF74">
            <v>301124888.38999999</v>
          </cell>
          <cell r="AG74">
            <v>299173054</v>
          </cell>
          <cell r="AH74">
            <v>278894218.24000001</v>
          </cell>
          <cell r="AI74">
            <v>323486635.54000002</v>
          </cell>
          <cell r="AJ74">
            <v>384656190.5</v>
          </cell>
          <cell r="AK74">
            <v>0</v>
          </cell>
          <cell r="AL74">
            <v>0</v>
          </cell>
        </row>
        <row r="75">
          <cell r="A75" t="str">
            <v xml:space="preserve"> 5% Reserve of RCBs</v>
          </cell>
          <cell r="B75">
            <v>73</v>
          </cell>
          <cell r="C75">
            <v>99060874.650000006</v>
          </cell>
          <cell r="D75">
            <v>102027826.97</v>
          </cell>
          <cell r="E75">
            <v>101847066.47</v>
          </cell>
          <cell r="F75">
            <v>101991357.91</v>
          </cell>
          <cell r="G75">
            <v>100987902.95999999</v>
          </cell>
          <cell r="H75">
            <v>101412284.75</v>
          </cell>
          <cell r="I75">
            <v>101482703.36</v>
          </cell>
          <cell r="J75">
            <v>104092049.15000001</v>
          </cell>
          <cell r="K75">
            <v>104544429.14</v>
          </cell>
          <cell r="L75">
            <v>102941597.31999999</v>
          </cell>
          <cell r="M75">
            <v>106570530.36</v>
          </cell>
          <cell r="N75">
            <v>113499190</v>
          </cell>
          <cell r="O75">
            <v>113499190</v>
          </cell>
          <cell r="P75">
            <v>120436828</v>
          </cell>
          <cell r="Q75">
            <v>123922133</v>
          </cell>
          <cell r="R75">
            <v>124307622</v>
          </cell>
          <cell r="S75">
            <v>127031780</v>
          </cell>
          <cell r="T75">
            <v>127441396</v>
          </cell>
          <cell r="U75">
            <v>129283218</v>
          </cell>
          <cell r="V75">
            <v>130436907</v>
          </cell>
          <cell r="W75">
            <v>131356079</v>
          </cell>
          <cell r="X75">
            <v>131944382</v>
          </cell>
          <cell r="Y75">
            <v>130391898</v>
          </cell>
          <cell r="Z75">
            <v>133062510</v>
          </cell>
          <cell r="AA75">
            <v>138944540</v>
          </cell>
          <cell r="AB75">
            <v>146583651</v>
          </cell>
          <cell r="AC75">
            <v>148042689</v>
          </cell>
          <cell r="AD75">
            <v>149533236</v>
          </cell>
          <cell r="AE75">
            <v>150052514</v>
          </cell>
          <cell r="AF75">
            <v>151939687</v>
          </cell>
          <cell r="AG75">
            <v>153560419</v>
          </cell>
          <cell r="AH75">
            <v>153386131</v>
          </cell>
          <cell r="AI75">
            <v>153413308</v>
          </cell>
          <cell r="AJ75">
            <v>150856813</v>
          </cell>
          <cell r="AK75">
            <v>0</v>
          </cell>
          <cell r="AL75">
            <v>0</v>
          </cell>
        </row>
        <row r="76">
          <cell r="A76" t="str">
            <v>Clearing Accounts - RCBs</v>
          </cell>
          <cell r="B76">
            <v>74</v>
          </cell>
          <cell r="C76">
            <v>70213698.980000004</v>
          </cell>
          <cell r="D76">
            <v>97196776.900000006</v>
          </cell>
          <cell r="E76">
            <v>75243426.790000007</v>
          </cell>
          <cell r="F76">
            <v>73739343.400000006</v>
          </cell>
          <cell r="G76">
            <v>87845366</v>
          </cell>
          <cell r="H76">
            <v>75842048.329999998</v>
          </cell>
          <cell r="I76">
            <v>91226007.239999995</v>
          </cell>
          <cell r="J76">
            <v>59231245.68</v>
          </cell>
          <cell r="K76">
            <v>83696632.829999998</v>
          </cell>
          <cell r="L76">
            <v>94938837.870000005</v>
          </cell>
          <cell r="M76">
            <v>122214631.59999999</v>
          </cell>
          <cell r="N76">
            <v>66964211</v>
          </cell>
          <cell r="O76">
            <v>94207641</v>
          </cell>
          <cell r="P76">
            <v>102457418</v>
          </cell>
          <cell r="Q76">
            <v>79397361</v>
          </cell>
          <cell r="R76">
            <v>65006914</v>
          </cell>
          <cell r="S76">
            <v>98310768</v>
          </cell>
          <cell r="T76">
            <v>102415000</v>
          </cell>
          <cell r="U76">
            <v>83008997</v>
          </cell>
          <cell r="V76">
            <v>70722456</v>
          </cell>
          <cell r="W76">
            <v>131779126.04000001</v>
          </cell>
          <cell r="X76">
            <v>108296615</v>
          </cell>
          <cell r="Y76">
            <v>96026558.420000002</v>
          </cell>
          <cell r="Z76">
            <v>74033017</v>
          </cell>
          <cell r="AA76">
            <v>94028158</v>
          </cell>
          <cell r="AB76">
            <v>82024152</v>
          </cell>
          <cell r="AC76">
            <v>98605606.439999998</v>
          </cell>
          <cell r="AD76">
            <v>78119155</v>
          </cell>
          <cell r="AE76">
            <v>107506004.28</v>
          </cell>
          <cell r="AF76">
            <v>82438367.390000001</v>
          </cell>
          <cell r="AG76">
            <v>76084301</v>
          </cell>
          <cell r="AH76">
            <v>74657760.239999995</v>
          </cell>
          <cell r="AI76">
            <v>107613001.54000001</v>
          </cell>
          <cell r="AJ76">
            <v>135077051.5</v>
          </cell>
          <cell r="AK76">
            <v>0</v>
          </cell>
          <cell r="AL76">
            <v>0</v>
          </cell>
        </row>
        <row r="77">
          <cell r="A77" t="str">
            <v>Apex Certificate of Deposit (ACOD)</v>
          </cell>
          <cell r="B77">
            <v>75</v>
          </cell>
          <cell r="C77">
            <v>61141000</v>
          </cell>
          <cell r="D77">
            <v>44354000</v>
          </cell>
          <cell r="E77">
            <v>42299000</v>
          </cell>
          <cell r="F77">
            <v>34650000</v>
          </cell>
          <cell r="G77">
            <v>42000000</v>
          </cell>
          <cell r="H77">
            <v>41150000</v>
          </cell>
          <cell r="I77">
            <v>38297000</v>
          </cell>
          <cell r="J77">
            <v>32257000</v>
          </cell>
          <cell r="K77">
            <v>31622000</v>
          </cell>
          <cell r="L77">
            <v>53252000</v>
          </cell>
          <cell r="M77">
            <v>96674965</v>
          </cell>
          <cell r="N77">
            <v>36874890</v>
          </cell>
          <cell r="O77">
            <v>61230390</v>
          </cell>
          <cell r="P77">
            <v>60072390</v>
          </cell>
          <cell r="Q77">
            <v>55023390</v>
          </cell>
          <cell r="R77">
            <v>28312890</v>
          </cell>
          <cell r="S77">
            <v>52614590</v>
          </cell>
          <cell r="T77">
            <v>57287700</v>
          </cell>
          <cell r="U77">
            <v>52562700</v>
          </cell>
          <cell r="V77">
            <v>36890400</v>
          </cell>
          <cell r="W77">
            <v>28950400</v>
          </cell>
          <cell r="X77">
            <v>59466400</v>
          </cell>
          <cell r="Y77">
            <v>53644400</v>
          </cell>
          <cell r="Z77">
            <v>37729400</v>
          </cell>
          <cell r="AA77">
            <v>53269900</v>
          </cell>
          <cell r="AB77">
            <v>52109400</v>
          </cell>
          <cell r="AC77">
            <v>70969400</v>
          </cell>
          <cell r="AD77">
            <v>56997500</v>
          </cell>
          <cell r="AE77">
            <v>55927500</v>
          </cell>
          <cell r="AF77">
            <v>54807500</v>
          </cell>
          <cell r="AG77">
            <v>57789000</v>
          </cell>
          <cell r="AH77">
            <v>43824000</v>
          </cell>
          <cell r="AI77">
            <v>55474000</v>
          </cell>
          <cell r="AJ77">
            <v>90236000</v>
          </cell>
          <cell r="AK77">
            <v>0</v>
          </cell>
          <cell r="AL77">
            <v>0</v>
          </cell>
        </row>
        <row r="78">
          <cell r="A78" t="str">
            <v>Short -Term Borrowing - RCBs</v>
          </cell>
          <cell r="B78">
            <v>76</v>
          </cell>
          <cell r="C78">
            <v>9255325.6099999994</v>
          </cell>
          <cell r="D78">
            <v>8905325.6099999994</v>
          </cell>
          <cell r="E78">
            <v>8155325.6100000003</v>
          </cell>
          <cell r="F78">
            <v>8455325.6099999994</v>
          </cell>
          <cell r="G78">
            <v>8925325.6099999994</v>
          </cell>
          <cell r="H78">
            <v>9125325.6099999994</v>
          </cell>
          <cell r="I78">
            <v>8425325.6099999994</v>
          </cell>
          <cell r="J78">
            <v>8105325.6100000003</v>
          </cell>
          <cell r="K78">
            <v>7805325.6100000003</v>
          </cell>
          <cell r="L78">
            <v>8925325.6099999994</v>
          </cell>
          <cell r="M78">
            <v>9325325.6099999994</v>
          </cell>
          <cell r="N78">
            <v>9325326</v>
          </cell>
          <cell r="O78">
            <v>9335326</v>
          </cell>
          <cell r="P78">
            <v>8125326</v>
          </cell>
          <cell r="Q78">
            <v>6625327</v>
          </cell>
          <cell r="R78">
            <v>5715326</v>
          </cell>
          <cell r="S78">
            <v>5635325</v>
          </cell>
          <cell r="T78">
            <v>5475326</v>
          </cell>
          <cell r="U78">
            <v>5275326</v>
          </cell>
          <cell r="V78">
            <v>4375326</v>
          </cell>
          <cell r="W78">
            <v>4065326</v>
          </cell>
          <cell r="X78">
            <v>5775476</v>
          </cell>
          <cell r="Y78">
            <v>5515476</v>
          </cell>
          <cell r="Z78">
            <v>5105476</v>
          </cell>
          <cell r="AA78">
            <v>5155325</v>
          </cell>
          <cell r="AB78">
            <v>5005751</v>
          </cell>
          <cell r="AC78">
            <v>3885751</v>
          </cell>
          <cell r="AD78">
            <v>3715751</v>
          </cell>
          <cell r="AE78">
            <v>7739334</v>
          </cell>
          <cell r="AF78">
            <v>11939334</v>
          </cell>
          <cell r="AG78">
            <v>11739334</v>
          </cell>
          <cell r="AH78">
            <v>7026327</v>
          </cell>
          <cell r="AI78">
            <v>6986326</v>
          </cell>
          <cell r="AJ78">
            <v>8486326</v>
          </cell>
          <cell r="AK78">
            <v>0</v>
          </cell>
          <cell r="AL78">
            <v>0</v>
          </cell>
        </row>
        <row r="79">
          <cell r="A79" t="str">
            <v>Others</v>
          </cell>
          <cell r="B79">
            <v>77</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row>
        <row r="80">
          <cell r="A80" t="str">
            <v>Total Deposits from customers</v>
          </cell>
          <cell r="B80">
            <v>78</v>
          </cell>
          <cell r="C80">
            <v>5355861.5</v>
          </cell>
          <cell r="D80">
            <v>5446457.9900000002</v>
          </cell>
          <cell r="E80">
            <v>5802585.4800000004</v>
          </cell>
          <cell r="F80">
            <v>5324256.5599999996</v>
          </cell>
          <cell r="G80">
            <v>8432030.3399999999</v>
          </cell>
          <cell r="H80">
            <v>7207203.6499999994</v>
          </cell>
          <cell r="I80">
            <v>7566132.9000000004</v>
          </cell>
          <cell r="J80">
            <v>7230467.3899999997</v>
          </cell>
          <cell r="K80">
            <v>7605496.1600000001</v>
          </cell>
          <cell r="L80">
            <v>5871953.2000000002</v>
          </cell>
          <cell r="M80">
            <v>7234171.9099999992</v>
          </cell>
          <cell r="N80">
            <v>5236818</v>
          </cell>
          <cell r="O80">
            <v>10654627.92</v>
          </cell>
          <cell r="P80">
            <v>10466533.59</v>
          </cell>
          <cell r="Q80">
            <v>17577999.140000001</v>
          </cell>
          <cell r="R80">
            <v>19092535.730000004</v>
          </cell>
          <cell r="S80">
            <v>36984198.629999995</v>
          </cell>
          <cell r="T80">
            <v>31531513.010000002</v>
          </cell>
          <cell r="U80">
            <v>94244368.290000007</v>
          </cell>
          <cell r="V80">
            <v>107210411.67999999</v>
          </cell>
          <cell r="W80">
            <v>114587987.51000001</v>
          </cell>
          <cell r="X80">
            <v>50180865.690000005</v>
          </cell>
          <cell r="Y80">
            <v>43707524.530000001</v>
          </cell>
          <cell r="Z80">
            <v>27987990</v>
          </cell>
          <cell r="AA80">
            <v>45897277</v>
          </cell>
          <cell r="AB80">
            <v>34537305</v>
          </cell>
          <cell r="AC80">
            <v>40376265.060000002</v>
          </cell>
          <cell r="AD80">
            <v>35992759.870000005</v>
          </cell>
          <cell r="AE80">
            <v>36191837.539999999</v>
          </cell>
          <cell r="AF80">
            <v>20762629</v>
          </cell>
          <cell r="AG80">
            <v>22701377</v>
          </cell>
          <cell r="AH80">
            <v>20653946</v>
          </cell>
          <cell r="AI80">
            <v>28202761.5</v>
          </cell>
          <cell r="AJ80">
            <v>27101904</v>
          </cell>
          <cell r="AK80">
            <v>0</v>
          </cell>
          <cell r="AL80">
            <v>0</v>
          </cell>
        </row>
        <row r="81">
          <cell r="A81" t="str">
            <v>Corporate Current Accounts</v>
          </cell>
          <cell r="B81">
            <v>79</v>
          </cell>
          <cell r="C81">
            <v>3104492.24</v>
          </cell>
          <cell r="D81">
            <v>3457292</v>
          </cell>
          <cell r="E81">
            <v>3480748.37</v>
          </cell>
          <cell r="F81">
            <v>3568805.55</v>
          </cell>
          <cell r="G81">
            <v>6759839.3700000001</v>
          </cell>
          <cell r="H81">
            <v>5883872.0599999996</v>
          </cell>
          <cell r="I81">
            <v>6347472.25</v>
          </cell>
          <cell r="J81">
            <v>5840536.2999999998</v>
          </cell>
          <cell r="K81">
            <v>6155717</v>
          </cell>
          <cell r="L81">
            <v>4157198.65</v>
          </cell>
          <cell r="M81">
            <v>4352871.38</v>
          </cell>
          <cell r="N81">
            <v>2041052</v>
          </cell>
          <cell r="O81">
            <v>1697953.99</v>
          </cell>
          <cell r="P81">
            <v>2335231.63</v>
          </cell>
          <cell r="Q81">
            <v>2533671.37</v>
          </cell>
          <cell r="R81">
            <v>13296918.940000001</v>
          </cell>
          <cell r="S81">
            <v>4565838.72</v>
          </cell>
          <cell r="T81">
            <v>2461029.89</v>
          </cell>
          <cell r="U81">
            <v>1950244.65</v>
          </cell>
          <cell r="V81">
            <v>2463557.7999999998</v>
          </cell>
          <cell r="W81">
            <v>3573476</v>
          </cell>
          <cell r="X81">
            <v>1967652.8299999998</v>
          </cell>
          <cell r="Y81">
            <v>2581736.64</v>
          </cell>
          <cell r="Z81">
            <v>3233432</v>
          </cell>
          <cell r="AA81">
            <v>3703347</v>
          </cell>
          <cell r="AB81">
            <v>4248293</v>
          </cell>
          <cell r="AC81">
            <v>6157596</v>
          </cell>
          <cell r="AD81">
            <v>2903944</v>
          </cell>
          <cell r="AE81">
            <v>2449219</v>
          </cell>
          <cell r="AF81">
            <v>2218623</v>
          </cell>
          <cell r="AG81">
            <v>1768501</v>
          </cell>
          <cell r="AH81">
            <v>1666603</v>
          </cell>
          <cell r="AI81">
            <v>4213190</v>
          </cell>
          <cell r="AJ81">
            <v>3763658</v>
          </cell>
          <cell r="AK81">
            <v>0</v>
          </cell>
          <cell r="AL81">
            <v>0</v>
          </cell>
        </row>
        <row r="82">
          <cell r="A82" t="str">
            <v>Mobile Money Float Accounts</v>
          </cell>
          <cell r="B82">
            <v>80</v>
          </cell>
          <cell r="C82">
            <v>0</v>
          </cell>
          <cell r="D82">
            <v>0</v>
          </cell>
          <cell r="E82">
            <v>0</v>
          </cell>
          <cell r="F82">
            <v>0</v>
          </cell>
          <cell r="G82">
            <v>0</v>
          </cell>
          <cell r="H82">
            <v>0</v>
          </cell>
          <cell r="I82">
            <v>0</v>
          </cell>
          <cell r="J82">
            <v>43957.04</v>
          </cell>
          <cell r="K82">
            <v>348962.67</v>
          </cell>
          <cell r="L82">
            <v>576676.14</v>
          </cell>
          <cell r="M82">
            <v>1745635.98</v>
          </cell>
          <cell r="N82">
            <v>1999745</v>
          </cell>
          <cell r="O82">
            <v>7350349.9299999997</v>
          </cell>
          <cell r="P82">
            <v>6699439.96</v>
          </cell>
          <cell r="Q82">
            <v>13537384.770000001</v>
          </cell>
          <cell r="R82">
            <v>4485706.96</v>
          </cell>
          <cell r="S82">
            <v>31055553.789999999</v>
          </cell>
          <cell r="T82">
            <v>27613428</v>
          </cell>
          <cell r="U82">
            <v>90818350.239999995</v>
          </cell>
          <cell r="V82">
            <v>103677350.88</v>
          </cell>
          <cell r="W82">
            <v>109981135.2</v>
          </cell>
          <cell r="X82">
            <v>47166517.090000004</v>
          </cell>
          <cell r="Y82">
            <v>39941765.939999998</v>
          </cell>
          <cell r="Z82">
            <v>22883102</v>
          </cell>
          <cell r="AA82">
            <v>40552660</v>
          </cell>
          <cell r="AB82">
            <v>28600777</v>
          </cell>
          <cell r="AC82">
            <v>32447945</v>
          </cell>
          <cell r="AD82">
            <v>31301913.870000001</v>
          </cell>
          <cell r="AE82">
            <v>32114499.539999999</v>
          </cell>
          <cell r="AF82">
            <v>16822498</v>
          </cell>
          <cell r="AG82">
            <v>19144439</v>
          </cell>
          <cell r="AH82">
            <v>17310784</v>
          </cell>
          <cell r="AI82">
            <v>22144575.5</v>
          </cell>
          <cell r="AJ82">
            <v>21526390</v>
          </cell>
          <cell r="AK82">
            <v>0</v>
          </cell>
          <cell r="AL82">
            <v>0</v>
          </cell>
        </row>
        <row r="83">
          <cell r="A83" t="str">
            <v>MTN Float Account</v>
          </cell>
          <cell r="B83">
            <v>81</v>
          </cell>
          <cell r="C83">
            <v>0</v>
          </cell>
          <cell r="D83">
            <v>0</v>
          </cell>
          <cell r="E83">
            <v>0</v>
          </cell>
          <cell r="F83">
            <v>0</v>
          </cell>
          <cell r="G83">
            <v>0</v>
          </cell>
          <cell r="H83">
            <v>0</v>
          </cell>
          <cell r="I83">
            <v>0</v>
          </cell>
          <cell r="J83">
            <v>43957.04</v>
          </cell>
          <cell r="K83">
            <v>348962.67</v>
          </cell>
          <cell r="L83">
            <v>576676.14</v>
          </cell>
          <cell r="M83">
            <v>1745635.98</v>
          </cell>
          <cell r="N83">
            <v>1999745</v>
          </cell>
          <cell r="O83">
            <v>7268723.9299999997</v>
          </cell>
          <cell r="P83">
            <v>6617475.5099999998</v>
          </cell>
          <cell r="Q83">
            <v>13440009.380000001</v>
          </cell>
          <cell r="R83">
            <v>4387902</v>
          </cell>
          <cell r="S83">
            <v>30957305</v>
          </cell>
          <cell r="T83">
            <v>27510743</v>
          </cell>
          <cell r="U83">
            <v>90715198</v>
          </cell>
          <cell r="V83">
            <v>103672938.88</v>
          </cell>
          <cell r="W83">
            <v>109949480.08</v>
          </cell>
          <cell r="X83">
            <v>47114693</v>
          </cell>
          <cell r="Y83">
            <v>39889707.579999998</v>
          </cell>
          <cell r="Z83">
            <v>22830800</v>
          </cell>
          <cell r="AA83">
            <v>40500114</v>
          </cell>
          <cell r="AB83">
            <v>28545204</v>
          </cell>
          <cell r="AC83">
            <v>32442729</v>
          </cell>
          <cell r="AD83">
            <v>31299491.870000001</v>
          </cell>
          <cell r="AE83">
            <v>32112066.539999999</v>
          </cell>
          <cell r="AF83">
            <v>16820054</v>
          </cell>
          <cell r="AG83">
            <v>19141983</v>
          </cell>
          <cell r="AH83">
            <v>17308316</v>
          </cell>
          <cell r="AI83">
            <v>22142097.5</v>
          </cell>
          <cell r="AJ83">
            <v>21523900</v>
          </cell>
          <cell r="AK83">
            <v>0</v>
          </cell>
          <cell r="AL83">
            <v>0</v>
          </cell>
        </row>
        <row r="84">
          <cell r="A84" t="str">
            <v>Airtel Float Account</v>
          </cell>
          <cell r="B84">
            <v>82</v>
          </cell>
          <cell r="C84">
            <v>0</v>
          </cell>
          <cell r="D84">
            <v>0</v>
          </cell>
          <cell r="E84">
            <v>0</v>
          </cell>
          <cell r="F84">
            <v>0</v>
          </cell>
          <cell r="G84">
            <v>0</v>
          </cell>
          <cell r="H84">
            <v>0</v>
          </cell>
          <cell r="I84">
            <v>0</v>
          </cell>
          <cell r="J84">
            <v>0</v>
          </cell>
          <cell r="K84">
            <v>0</v>
          </cell>
          <cell r="L84">
            <v>0</v>
          </cell>
          <cell r="M84">
            <v>0</v>
          </cell>
          <cell r="N84">
            <v>0</v>
          </cell>
          <cell r="O84">
            <v>81626</v>
          </cell>
          <cell r="P84">
            <v>81964.45</v>
          </cell>
          <cell r="Q84">
            <v>97375.39</v>
          </cell>
          <cell r="R84">
            <v>97804.96</v>
          </cell>
          <cell r="S84">
            <v>98248.79</v>
          </cell>
          <cell r="T84">
            <v>102685</v>
          </cell>
          <cell r="U84">
            <v>103152.24</v>
          </cell>
          <cell r="V84">
            <v>4412</v>
          </cell>
          <cell r="W84">
            <v>31655.119999999999</v>
          </cell>
          <cell r="X84">
            <v>51824.09</v>
          </cell>
          <cell r="Y84">
            <v>52058.36</v>
          </cell>
          <cell r="Z84">
            <v>52302</v>
          </cell>
          <cell r="AA84">
            <v>52546</v>
          </cell>
          <cell r="AB84">
            <v>55573</v>
          </cell>
          <cell r="AC84">
            <v>5216</v>
          </cell>
          <cell r="AD84">
            <v>2422</v>
          </cell>
          <cell r="AE84">
            <v>2433</v>
          </cell>
          <cell r="AF84">
            <v>2444</v>
          </cell>
          <cell r="AG84">
            <v>2456</v>
          </cell>
          <cell r="AH84">
            <v>2468</v>
          </cell>
          <cell r="AI84">
            <v>2478</v>
          </cell>
          <cell r="AJ84">
            <v>2490</v>
          </cell>
          <cell r="AK84">
            <v>0</v>
          </cell>
          <cell r="AL84">
            <v>0</v>
          </cell>
        </row>
        <row r="85">
          <cell r="A85" t="str">
            <v>Vodafone Float Account</v>
          </cell>
          <cell r="B85">
            <v>83</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row>
        <row r="86">
          <cell r="A86" t="str">
            <v>Staff Current Account</v>
          </cell>
          <cell r="B86">
            <v>84</v>
          </cell>
          <cell r="C86">
            <v>2251369.2599999998</v>
          </cell>
          <cell r="D86">
            <v>1989165.99</v>
          </cell>
          <cell r="E86">
            <v>2321837.11</v>
          </cell>
          <cell r="F86">
            <v>1755451.01</v>
          </cell>
          <cell r="G86">
            <v>1672190.97</v>
          </cell>
          <cell r="H86">
            <v>1323331.5899999999</v>
          </cell>
          <cell r="I86">
            <v>1218660.6499999999</v>
          </cell>
          <cell r="J86">
            <v>1345974.05</v>
          </cell>
          <cell r="K86">
            <v>1100816.49</v>
          </cell>
          <cell r="L86">
            <v>1138078.4099999999</v>
          </cell>
          <cell r="M86">
            <v>1135664.55</v>
          </cell>
          <cell r="N86">
            <v>1196021</v>
          </cell>
          <cell r="O86">
            <v>1606324</v>
          </cell>
          <cell r="P86">
            <v>1431862</v>
          </cell>
          <cell r="Q86">
            <v>1506943</v>
          </cell>
          <cell r="R86">
            <v>1309909.83</v>
          </cell>
          <cell r="S86">
            <v>1362806.12</v>
          </cell>
          <cell r="T86">
            <v>1457055.12</v>
          </cell>
          <cell r="U86">
            <v>1475773.4</v>
          </cell>
          <cell r="V86">
            <v>1069503</v>
          </cell>
          <cell r="W86">
            <v>1033376.31</v>
          </cell>
          <cell r="X86">
            <v>1046695.77</v>
          </cell>
          <cell r="Y86">
            <v>1184021.95</v>
          </cell>
          <cell r="Z86">
            <v>1871456</v>
          </cell>
          <cell r="AA86">
            <v>1641270</v>
          </cell>
          <cell r="AB86">
            <v>1688235</v>
          </cell>
          <cell r="AC86">
            <v>1770724.06</v>
          </cell>
          <cell r="AD86">
            <v>1786902</v>
          </cell>
          <cell r="AE86">
            <v>1628119</v>
          </cell>
          <cell r="AF86">
            <v>1721508</v>
          </cell>
          <cell r="AG86">
            <v>1788437</v>
          </cell>
          <cell r="AH86">
            <v>1676559</v>
          </cell>
          <cell r="AI86">
            <v>1844996</v>
          </cell>
          <cell r="AJ86">
            <v>1811856</v>
          </cell>
          <cell r="AK86">
            <v>0</v>
          </cell>
          <cell r="AL86">
            <v>0</v>
          </cell>
        </row>
        <row r="87">
          <cell r="A87" t="str">
            <v>Provisions</v>
          </cell>
          <cell r="B87">
            <v>85</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row>
        <row r="88">
          <cell r="A88" t="str">
            <v>Current Tax Liabilities</v>
          </cell>
          <cell r="B88">
            <v>86</v>
          </cell>
          <cell r="C88">
            <v>0</v>
          </cell>
          <cell r="D88">
            <v>0</v>
          </cell>
          <cell r="E88">
            <v>0</v>
          </cell>
          <cell r="F88">
            <v>0</v>
          </cell>
          <cell r="G88">
            <v>0</v>
          </cell>
          <cell r="H88">
            <v>0</v>
          </cell>
          <cell r="I88">
            <v>0</v>
          </cell>
          <cell r="J88">
            <v>0</v>
          </cell>
          <cell r="K88">
            <v>0</v>
          </cell>
          <cell r="L88">
            <v>0</v>
          </cell>
          <cell r="M88">
            <v>0</v>
          </cell>
          <cell r="N88">
            <v>0</v>
          </cell>
          <cell r="O88">
            <v>200313.99245833349</v>
          </cell>
          <cell r="P88">
            <v>231329.67606666684</v>
          </cell>
          <cell r="Q88">
            <v>89402.033524999861</v>
          </cell>
          <cell r="R88">
            <v>0</v>
          </cell>
          <cell r="S88">
            <v>0</v>
          </cell>
          <cell r="T88">
            <v>7083.1103749992326</v>
          </cell>
          <cell r="U88">
            <v>77059.668116667308</v>
          </cell>
          <cell r="V88">
            <v>0</v>
          </cell>
          <cell r="W88">
            <v>0</v>
          </cell>
          <cell r="X88">
            <v>89757.474166670814</v>
          </cell>
          <cell r="Y88">
            <v>195091.54</v>
          </cell>
          <cell r="Z88">
            <v>0</v>
          </cell>
          <cell r="AA88">
            <v>139643</v>
          </cell>
          <cell r="AB88">
            <v>57538.342499999795</v>
          </cell>
          <cell r="AC88">
            <v>0</v>
          </cell>
          <cell r="AD88">
            <v>0</v>
          </cell>
          <cell r="AE88">
            <v>0</v>
          </cell>
          <cell r="AF88">
            <v>106443.14499999955</v>
          </cell>
          <cell r="AG88">
            <v>252656.37999999989</v>
          </cell>
          <cell r="AH88">
            <v>243843.81750000082</v>
          </cell>
          <cell r="AI88">
            <v>224458.49750000052</v>
          </cell>
          <cell r="AJ88">
            <v>51509.872500000522</v>
          </cell>
          <cell r="AK88">
            <v>0</v>
          </cell>
          <cell r="AL88">
            <v>0</v>
          </cell>
        </row>
        <row r="89">
          <cell r="A89" t="str">
            <v>Deferred Tax Liability</v>
          </cell>
          <cell r="B89">
            <v>87</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row>
        <row r="90">
          <cell r="A90" t="str">
            <v>Post exployment liablilty</v>
          </cell>
          <cell r="B90">
            <v>88</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row>
        <row r="91">
          <cell r="A91" t="str">
            <v>Deferred grant</v>
          </cell>
          <cell r="B91">
            <v>89</v>
          </cell>
          <cell r="C91">
            <v>2696520</v>
          </cell>
          <cell r="D91">
            <v>2678023</v>
          </cell>
          <cell r="E91">
            <v>2669587</v>
          </cell>
          <cell r="F91">
            <v>2660609</v>
          </cell>
          <cell r="G91">
            <v>2651631</v>
          </cell>
          <cell r="H91">
            <v>2642653</v>
          </cell>
          <cell r="I91">
            <v>2633675</v>
          </cell>
          <cell r="J91">
            <v>2624698</v>
          </cell>
          <cell r="K91">
            <v>2615720</v>
          </cell>
          <cell r="L91">
            <v>2606742</v>
          </cell>
          <cell r="M91">
            <v>2597764</v>
          </cell>
          <cell r="N91">
            <v>2588786</v>
          </cell>
          <cell r="O91">
            <v>2579809</v>
          </cell>
          <cell r="P91">
            <v>2570830.67</v>
          </cell>
          <cell r="Q91">
            <v>2561852.84</v>
          </cell>
          <cell r="R91">
            <v>2552875.0099999998</v>
          </cell>
          <cell r="S91">
            <v>2543897.1800000002</v>
          </cell>
          <cell r="T91">
            <v>2534919.35</v>
          </cell>
          <cell r="U91">
            <v>2525941.52</v>
          </cell>
          <cell r="V91">
            <v>2516964</v>
          </cell>
          <cell r="W91">
            <v>2507986</v>
          </cell>
          <cell r="X91">
            <v>2499008</v>
          </cell>
          <cell r="Y91">
            <v>2490026</v>
          </cell>
          <cell r="Z91">
            <v>2481045</v>
          </cell>
          <cell r="AA91">
            <v>2472566</v>
          </cell>
          <cell r="AB91">
            <v>2464087</v>
          </cell>
          <cell r="AC91">
            <v>2455609</v>
          </cell>
          <cell r="AD91">
            <v>2447130</v>
          </cell>
          <cell r="AE91">
            <v>2438651</v>
          </cell>
          <cell r="AF91">
            <v>2430172</v>
          </cell>
          <cell r="AG91">
            <v>2421693</v>
          </cell>
          <cell r="AH91">
            <v>2413215</v>
          </cell>
          <cell r="AI91">
            <v>2404736</v>
          </cell>
          <cell r="AJ91">
            <v>2396257</v>
          </cell>
          <cell r="AK91">
            <v>0</v>
          </cell>
          <cell r="AL91">
            <v>0</v>
          </cell>
        </row>
        <row r="92">
          <cell r="A92" t="str">
            <v>Borrowing</v>
          </cell>
          <cell r="B92">
            <v>90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25000000</v>
          </cell>
          <cell r="AD92">
            <v>25000000</v>
          </cell>
          <cell r="AE92">
            <v>26488680</v>
          </cell>
          <cell r="AF92">
            <v>26395636</v>
          </cell>
          <cell r="AG92">
            <v>26395636.329999998</v>
          </cell>
          <cell r="AH92">
            <v>26395636</v>
          </cell>
          <cell r="AI92">
            <v>26302594</v>
          </cell>
          <cell r="AJ92">
            <v>26302594</v>
          </cell>
          <cell r="AK92">
            <v>0</v>
          </cell>
          <cell r="AL92">
            <v>0</v>
          </cell>
        </row>
        <row r="93">
          <cell r="A93" t="str">
            <v>Other Liabilities</v>
          </cell>
          <cell r="B93">
            <v>91</v>
          </cell>
          <cell r="C93">
            <v>26784110</v>
          </cell>
          <cell r="D93">
            <v>16846180</v>
          </cell>
          <cell r="E93">
            <v>18965235.514999986</v>
          </cell>
          <cell r="F93">
            <v>18530730.729999959</v>
          </cell>
          <cell r="G93">
            <v>17036834.644999981</v>
          </cell>
          <cell r="H93">
            <v>21547715.49999994</v>
          </cell>
          <cell r="I93">
            <v>18243594.335000038</v>
          </cell>
          <cell r="J93">
            <v>17841241</v>
          </cell>
          <cell r="K93">
            <v>17475020</v>
          </cell>
          <cell r="L93">
            <v>19236167</v>
          </cell>
          <cell r="M93">
            <v>13616182</v>
          </cell>
          <cell r="N93">
            <v>14612218</v>
          </cell>
          <cell r="O93">
            <v>14516300</v>
          </cell>
          <cell r="P93">
            <v>12969358</v>
          </cell>
          <cell r="Q93">
            <v>12499088</v>
          </cell>
          <cell r="R93">
            <v>11049049</v>
          </cell>
          <cell r="S93">
            <v>13145054</v>
          </cell>
          <cell r="T93">
            <v>14919157</v>
          </cell>
          <cell r="U93">
            <v>12704312</v>
          </cell>
          <cell r="V93">
            <v>12615586</v>
          </cell>
          <cell r="W93">
            <v>12287267</v>
          </cell>
          <cell r="X93">
            <v>15175638.189999999</v>
          </cell>
          <cell r="Y93">
            <v>18133737.420000002</v>
          </cell>
          <cell r="Z93">
            <v>16822316</v>
          </cell>
          <cell r="AA93">
            <v>15526950</v>
          </cell>
          <cell r="AB93">
            <v>15256625.5</v>
          </cell>
          <cell r="AC93">
            <v>15880570.6</v>
          </cell>
          <cell r="AD93">
            <v>16947248.310000002</v>
          </cell>
          <cell r="AE93">
            <v>16590221.5</v>
          </cell>
          <cell r="AF93">
            <v>19980863.079999998</v>
          </cell>
          <cell r="AG93">
            <v>21843055</v>
          </cell>
          <cell r="AH93">
            <v>22807804.5</v>
          </cell>
          <cell r="AI93">
            <v>19786051</v>
          </cell>
          <cell r="AJ93">
            <v>22814624.5</v>
          </cell>
          <cell r="AK93">
            <v>0</v>
          </cell>
          <cell r="AL93">
            <v>0</v>
          </cell>
        </row>
        <row r="94">
          <cell r="A94" t="str">
            <v>Accrued Expenses</v>
          </cell>
          <cell r="B94">
            <v>92</v>
          </cell>
          <cell r="C94">
            <v>0</v>
          </cell>
          <cell r="D94">
            <v>0</v>
          </cell>
          <cell r="E94">
            <v>0</v>
          </cell>
          <cell r="F94">
            <v>0</v>
          </cell>
          <cell r="G94">
            <v>0</v>
          </cell>
          <cell r="H94">
            <v>0</v>
          </cell>
          <cell r="I94">
            <v>0</v>
          </cell>
          <cell r="J94">
            <v>0</v>
          </cell>
          <cell r="K94">
            <v>0</v>
          </cell>
          <cell r="L94">
            <v>0</v>
          </cell>
          <cell r="M94">
            <v>0</v>
          </cell>
          <cell r="N94">
            <v>0</v>
          </cell>
          <cell r="O94">
            <v>2135627</v>
          </cell>
          <cell r="P94">
            <v>2054002</v>
          </cell>
          <cell r="Q94">
            <v>2222485</v>
          </cell>
          <cell r="R94">
            <v>2178815</v>
          </cell>
          <cell r="S94">
            <v>2020983</v>
          </cell>
          <cell r="T94">
            <v>2041279</v>
          </cell>
          <cell r="U94">
            <v>2295850</v>
          </cell>
          <cell r="V94">
            <v>2314019</v>
          </cell>
          <cell r="W94">
            <v>2725433</v>
          </cell>
          <cell r="X94">
            <v>5398606</v>
          </cell>
          <cell r="Y94">
            <v>5442422</v>
          </cell>
          <cell r="Z94">
            <v>4994104</v>
          </cell>
          <cell r="AA94">
            <v>4022951</v>
          </cell>
          <cell r="AB94">
            <v>4107840</v>
          </cell>
          <cell r="AC94">
            <v>4457088</v>
          </cell>
          <cell r="AD94">
            <v>3887466.31</v>
          </cell>
          <cell r="AE94">
            <v>4870571.5</v>
          </cell>
          <cell r="AF94">
            <v>5551956</v>
          </cell>
          <cell r="AG94">
            <v>5479863</v>
          </cell>
          <cell r="AH94">
            <v>5387166</v>
          </cell>
          <cell r="AI94">
            <v>5942903</v>
          </cell>
          <cell r="AJ94">
            <v>6045120</v>
          </cell>
          <cell r="AK94">
            <v>0</v>
          </cell>
          <cell r="AL94">
            <v>0</v>
          </cell>
        </row>
        <row r="95">
          <cell r="A95" t="str">
            <v>Accrued Interest Payable</v>
          </cell>
          <cell r="B95">
            <v>93</v>
          </cell>
          <cell r="C95">
            <v>0</v>
          </cell>
          <cell r="D95">
            <v>0</v>
          </cell>
          <cell r="E95">
            <v>0</v>
          </cell>
          <cell r="F95">
            <v>0</v>
          </cell>
          <cell r="G95">
            <v>0</v>
          </cell>
          <cell r="H95">
            <v>0</v>
          </cell>
          <cell r="I95">
            <v>0</v>
          </cell>
          <cell r="J95">
            <v>0</v>
          </cell>
          <cell r="K95">
            <v>0</v>
          </cell>
          <cell r="L95">
            <v>0</v>
          </cell>
          <cell r="M95">
            <v>0</v>
          </cell>
          <cell r="N95">
            <v>0</v>
          </cell>
          <cell r="O95">
            <v>271917</v>
          </cell>
          <cell r="P95">
            <v>230632</v>
          </cell>
          <cell r="Q95">
            <v>226395</v>
          </cell>
          <cell r="R95">
            <v>181642</v>
          </cell>
          <cell r="S95">
            <v>121835</v>
          </cell>
          <cell r="T95">
            <v>155360</v>
          </cell>
          <cell r="U95">
            <v>256054</v>
          </cell>
          <cell r="V95">
            <v>69320</v>
          </cell>
          <cell r="W95">
            <v>98069</v>
          </cell>
          <cell r="X95">
            <v>104160</v>
          </cell>
          <cell r="Y95">
            <v>99189</v>
          </cell>
          <cell r="Z95">
            <v>122034</v>
          </cell>
          <cell r="AA95">
            <v>111183</v>
          </cell>
          <cell r="AB95">
            <v>102797</v>
          </cell>
          <cell r="AC95">
            <v>353686</v>
          </cell>
          <cell r="AD95">
            <v>704358</v>
          </cell>
          <cell r="AE95">
            <v>1027642</v>
          </cell>
          <cell r="AF95">
            <v>1458574</v>
          </cell>
          <cell r="AG95">
            <v>1931023</v>
          </cell>
          <cell r="AH95">
            <v>2199875</v>
          </cell>
          <cell r="AI95">
            <v>506154</v>
          </cell>
          <cell r="AJ95">
            <v>946296</v>
          </cell>
          <cell r="AK95">
            <v>0</v>
          </cell>
          <cell r="AL95">
            <v>0</v>
          </cell>
        </row>
        <row r="96">
          <cell r="A96" t="str">
            <v>RCBs Cocoa account</v>
          </cell>
          <cell r="B96">
            <v>94</v>
          </cell>
          <cell r="C96">
            <v>0</v>
          </cell>
          <cell r="D96">
            <v>0</v>
          </cell>
          <cell r="E96">
            <v>0</v>
          </cell>
          <cell r="F96">
            <v>0</v>
          </cell>
          <cell r="G96">
            <v>0</v>
          </cell>
          <cell r="H96">
            <v>0</v>
          </cell>
          <cell r="I96">
            <v>0</v>
          </cell>
          <cell r="J96">
            <v>0</v>
          </cell>
          <cell r="K96">
            <v>0</v>
          </cell>
          <cell r="L96">
            <v>0</v>
          </cell>
          <cell r="M96">
            <v>0</v>
          </cell>
          <cell r="N96">
            <v>0</v>
          </cell>
          <cell r="O96">
            <v>34468</v>
          </cell>
          <cell r="P96">
            <v>34468</v>
          </cell>
          <cell r="Q96">
            <v>34468</v>
          </cell>
          <cell r="R96">
            <v>49746</v>
          </cell>
          <cell r="S96">
            <v>318690</v>
          </cell>
          <cell r="T96">
            <v>34468</v>
          </cell>
          <cell r="U96">
            <v>198476</v>
          </cell>
          <cell r="V96">
            <v>35886</v>
          </cell>
          <cell r="W96">
            <v>394194</v>
          </cell>
          <cell r="X96">
            <v>674964</v>
          </cell>
          <cell r="Y96">
            <v>34468</v>
          </cell>
          <cell r="Z96">
            <v>156539</v>
          </cell>
          <cell r="AA96">
            <v>87015</v>
          </cell>
          <cell r="AB96">
            <v>34468</v>
          </cell>
          <cell r="AC96">
            <v>34468</v>
          </cell>
          <cell r="AD96">
            <v>34468</v>
          </cell>
          <cell r="AE96">
            <v>68293</v>
          </cell>
          <cell r="AF96">
            <v>34468</v>
          </cell>
          <cell r="AG96">
            <v>36074</v>
          </cell>
          <cell r="AH96">
            <v>36074</v>
          </cell>
          <cell r="AI96">
            <v>63353</v>
          </cell>
          <cell r="AJ96">
            <v>36074</v>
          </cell>
          <cell r="AK96">
            <v>0</v>
          </cell>
          <cell r="AL96">
            <v>0</v>
          </cell>
        </row>
        <row r="97">
          <cell r="A97" t="str">
            <v>I-Trans Cover Account</v>
          </cell>
          <cell r="B97">
            <v>95</v>
          </cell>
          <cell r="C97">
            <v>0</v>
          </cell>
          <cell r="D97">
            <v>0</v>
          </cell>
          <cell r="E97">
            <v>0</v>
          </cell>
          <cell r="F97">
            <v>0</v>
          </cell>
          <cell r="G97">
            <v>0</v>
          </cell>
          <cell r="H97">
            <v>0</v>
          </cell>
          <cell r="I97">
            <v>0</v>
          </cell>
          <cell r="J97">
            <v>0</v>
          </cell>
          <cell r="K97">
            <v>0</v>
          </cell>
          <cell r="L97">
            <v>0</v>
          </cell>
          <cell r="M97">
            <v>0</v>
          </cell>
          <cell r="N97">
            <v>0</v>
          </cell>
          <cell r="O97">
            <v>2679858</v>
          </cell>
          <cell r="P97">
            <v>2783185</v>
          </cell>
          <cell r="Q97">
            <v>2214224</v>
          </cell>
          <cell r="R97">
            <v>1745113</v>
          </cell>
          <cell r="S97">
            <v>1940889</v>
          </cell>
          <cell r="T97">
            <v>1908802</v>
          </cell>
          <cell r="U97">
            <v>2191160</v>
          </cell>
          <cell r="V97">
            <v>2064258</v>
          </cell>
          <cell r="W97">
            <v>1842173</v>
          </cell>
          <cell r="X97">
            <v>2515372</v>
          </cell>
          <cell r="Y97">
            <v>2516481</v>
          </cell>
          <cell r="Z97">
            <v>1126399</v>
          </cell>
          <cell r="AA97">
            <v>1522755</v>
          </cell>
          <cell r="AB97">
            <v>1299943</v>
          </cell>
          <cell r="AC97">
            <v>1578339</v>
          </cell>
          <cell r="AD97">
            <v>1256575</v>
          </cell>
          <cell r="AE97">
            <v>1013534</v>
          </cell>
          <cell r="AF97">
            <v>1098204</v>
          </cell>
          <cell r="AG97">
            <v>823020</v>
          </cell>
          <cell r="AH97">
            <v>838130</v>
          </cell>
          <cell r="AI97">
            <v>804560</v>
          </cell>
          <cell r="AJ97">
            <v>1294244</v>
          </cell>
          <cell r="AK97">
            <v>0</v>
          </cell>
          <cell r="AL97">
            <v>0</v>
          </cell>
        </row>
        <row r="98">
          <cell r="A98" t="str">
            <v>Managed Funds/Micro Finance</v>
          </cell>
          <cell r="B98">
            <v>96</v>
          </cell>
          <cell r="C98">
            <v>0</v>
          </cell>
          <cell r="D98">
            <v>0</v>
          </cell>
          <cell r="E98">
            <v>0</v>
          </cell>
          <cell r="F98">
            <v>0</v>
          </cell>
          <cell r="G98">
            <v>0</v>
          </cell>
          <cell r="H98">
            <v>0</v>
          </cell>
          <cell r="I98">
            <v>0</v>
          </cell>
          <cell r="J98">
            <v>0</v>
          </cell>
          <cell r="K98">
            <v>0</v>
          </cell>
          <cell r="L98">
            <v>0</v>
          </cell>
          <cell r="M98">
            <v>0</v>
          </cell>
          <cell r="N98">
            <v>0</v>
          </cell>
          <cell r="O98">
            <v>4712946</v>
          </cell>
          <cell r="P98">
            <v>4701758</v>
          </cell>
          <cell r="Q98">
            <v>4758625</v>
          </cell>
          <cell r="R98">
            <v>4450856</v>
          </cell>
          <cell r="S98">
            <v>4485124</v>
          </cell>
          <cell r="T98">
            <v>6700068</v>
          </cell>
          <cell r="U98">
            <v>4568166</v>
          </cell>
          <cell r="V98">
            <v>4860940</v>
          </cell>
          <cell r="W98">
            <v>4701461</v>
          </cell>
          <cell r="X98">
            <v>4305286</v>
          </cell>
          <cell r="Y98">
            <v>4889673</v>
          </cell>
          <cell r="Z98">
            <v>4692572</v>
          </cell>
          <cell r="AA98">
            <v>4678080</v>
          </cell>
          <cell r="AB98">
            <v>4721264</v>
          </cell>
          <cell r="AC98">
            <v>4924094</v>
          </cell>
          <cell r="AD98">
            <v>4558828</v>
          </cell>
          <cell r="AE98">
            <v>4777299</v>
          </cell>
          <cell r="AF98">
            <v>4483435</v>
          </cell>
          <cell r="AG98">
            <v>4398994</v>
          </cell>
          <cell r="AH98">
            <v>7850444</v>
          </cell>
          <cell r="AI98">
            <v>7896775</v>
          </cell>
          <cell r="AJ98">
            <v>7326846</v>
          </cell>
          <cell r="AK98">
            <v>0</v>
          </cell>
          <cell r="AL98">
            <v>0</v>
          </cell>
        </row>
        <row r="99">
          <cell r="A99" t="str">
            <v>BOG Penalty suspense</v>
          </cell>
          <cell r="B99">
            <v>97</v>
          </cell>
          <cell r="C99">
            <v>0</v>
          </cell>
          <cell r="D99">
            <v>0</v>
          </cell>
          <cell r="E99">
            <v>0</v>
          </cell>
          <cell r="F99">
            <v>0</v>
          </cell>
          <cell r="G99">
            <v>0</v>
          </cell>
          <cell r="H99">
            <v>0</v>
          </cell>
          <cell r="I99">
            <v>0</v>
          </cell>
          <cell r="J99">
            <v>0</v>
          </cell>
          <cell r="K99">
            <v>0</v>
          </cell>
          <cell r="L99">
            <v>0</v>
          </cell>
          <cell r="M99">
            <v>0</v>
          </cell>
          <cell r="N99">
            <v>0</v>
          </cell>
          <cell r="O99">
            <v>632000</v>
          </cell>
          <cell r="P99">
            <v>632000</v>
          </cell>
          <cell r="Q99">
            <v>632000</v>
          </cell>
          <cell r="R99">
            <v>632000</v>
          </cell>
          <cell r="S99">
            <v>632000</v>
          </cell>
          <cell r="T99">
            <v>632000</v>
          </cell>
          <cell r="U99">
            <v>632000</v>
          </cell>
          <cell r="V99">
            <v>632000</v>
          </cell>
          <cell r="W99">
            <v>632000</v>
          </cell>
          <cell r="X99">
            <v>632000</v>
          </cell>
          <cell r="Y99">
            <v>632000</v>
          </cell>
          <cell r="Z99">
            <v>1033000</v>
          </cell>
          <cell r="AA99">
            <v>1033000</v>
          </cell>
          <cell r="AB99">
            <v>1033000</v>
          </cell>
          <cell r="AC99">
            <v>1108000</v>
          </cell>
          <cell r="AD99">
            <v>1246000</v>
          </cell>
          <cell r="AE99">
            <v>1246000</v>
          </cell>
          <cell r="AF99">
            <v>1318000</v>
          </cell>
          <cell r="AG99">
            <v>1318000</v>
          </cell>
          <cell r="AH99">
            <v>1528000</v>
          </cell>
          <cell r="AI99">
            <v>882017</v>
          </cell>
          <cell r="AJ99">
            <v>1540000</v>
          </cell>
          <cell r="AK99">
            <v>0</v>
          </cell>
          <cell r="AL99">
            <v>0</v>
          </cell>
        </row>
        <row r="100">
          <cell r="A100" t="str">
            <v>Other Credit Accounts</v>
          </cell>
          <cell r="B100">
            <v>98</v>
          </cell>
          <cell r="C100">
            <v>26784110</v>
          </cell>
          <cell r="D100">
            <v>16846180</v>
          </cell>
          <cell r="E100">
            <v>18965235.514999986</v>
          </cell>
          <cell r="F100">
            <v>18530730.729999959</v>
          </cell>
          <cell r="G100">
            <v>17036834.644999981</v>
          </cell>
          <cell r="H100">
            <v>21547715.49999994</v>
          </cell>
          <cell r="I100">
            <v>18243594.335000038</v>
          </cell>
          <cell r="J100">
            <v>17841241</v>
          </cell>
          <cell r="K100">
            <v>17475020</v>
          </cell>
          <cell r="L100">
            <v>19236167</v>
          </cell>
          <cell r="M100">
            <v>13616182</v>
          </cell>
          <cell r="N100">
            <v>14612218</v>
          </cell>
          <cell r="O100">
            <v>4049484</v>
          </cell>
          <cell r="P100">
            <v>2533313</v>
          </cell>
          <cell r="Q100">
            <v>2410891</v>
          </cell>
          <cell r="R100">
            <v>1810877</v>
          </cell>
          <cell r="S100">
            <v>3625533</v>
          </cell>
          <cell r="T100">
            <v>3447180</v>
          </cell>
          <cell r="U100">
            <v>2562606</v>
          </cell>
          <cell r="V100">
            <v>2639163</v>
          </cell>
          <cell r="W100">
            <v>1893937</v>
          </cell>
          <cell r="X100">
            <v>1545250.19</v>
          </cell>
          <cell r="Y100">
            <v>4519504.42</v>
          </cell>
          <cell r="Z100">
            <v>4697668</v>
          </cell>
          <cell r="AA100">
            <v>4071966</v>
          </cell>
          <cell r="AB100">
            <v>3957313.5</v>
          </cell>
          <cell r="AC100">
            <v>3424895.6</v>
          </cell>
          <cell r="AD100">
            <v>5259553</v>
          </cell>
          <cell r="AE100">
            <v>3586882</v>
          </cell>
          <cell r="AF100">
            <v>6036226.0800000001</v>
          </cell>
          <cell r="AG100">
            <v>7856081</v>
          </cell>
          <cell r="AH100">
            <v>4968115.5</v>
          </cell>
          <cell r="AI100">
            <v>3690289</v>
          </cell>
          <cell r="AJ100">
            <v>5626044.5</v>
          </cell>
          <cell r="AK100">
            <v>0</v>
          </cell>
          <cell r="AL100">
            <v>0</v>
          </cell>
        </row>
        <row r="101">
          <cell r="A101" t="str">
            <v>ICB/Express/MAB Funds Transfer</v>
          </cell>
          <cell r="B101">
            <v>99</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297276</v>
          </cell>
          <cell r="AA101">
            <v>78507</v>
          </cell>
          <cell r="AB101">
            <v>78507</v>
          </cell>
          <cell r="AC101">
            <v>78507</v>
          </cell>
          <cell r="AD101">
            <v>78507</v>
          </cell>
          <cell r="AE101">
            <v>78507</v>
          </cell>
          <cell r="AF101">
            <v>78507</v>
          </cell>
          <cell r="AG101">
            <v>78507</v>
          </cell>
          <cell r="AH101">
            <v>80654.5</v>
          </cell>
          <cell r="AI101">
            <v>84934</v>
          </cell>
          <cell r="AJ101">
            <v>78507</v>
          </cell>
          <cell r="AK101">
            <v>0</v>
          </cell>
          <cell r="AL101">
            <v>0</v>
          </cell>
        </row>
        <row r="102">
          <cell r="A102" t="str">
            <v>Unallocated Transfer - Foreign</v>
          </cell>
          <cell r="B102">
            <v>100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2371</v>
          </cell>
          <cell r="AA102">
            <v>2492</v>
          </cell>
          <cell r="AB102">
            <v>2421</v>
          </cell>
          <cell r="AC102">
            <v>2457</v>
          </cell>
          <cell r="AD102">
            <v>2475</v>
          </cell>
          <cell r="AE102">
            <v>2339</v>
          </cell>
          <cell r="AF102">
            <v>2372</v>
          </cell>
          <cell r="AG102">
            <v>2447</v>
          </cell>
          <cell r="AH102">
            <v>2438</v>
          </cell>
          <cell r="AI102">
            <v>2470</v>
          </cell>
          <cell r="AJ102">
            <v>2429</v>
          </cell>
          <cell r="AK102">
            <v>0</v>
          </cell>
          <cell r="AL102">
            <v>0</v>
          </cell>
        </row>
        <row r="103">
          <cell r="A103" t="str">
            <v>Foreign Cover</v>
          </cell>
          <cell r="B103">
            <v>101</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-111254</v>
          </cell>
          <cell r="AA103">
            <v>0</v>
          </cell>
          <cell r="AB103">
            <v>207853</v>
          </cell>
          <cell r="AC103">
            <v>0</v>
          </cell>
          <cell r="AD103">
            <v>0</v>
          </cell>
          <cell r="AE103">
            <v>0</v>
          </cell>
          <cell r="AF103">
            <v>0</v>
          </cell>
          <cell r="AG103">
            <v>0</v>
          </cell>
          <cell r="AH103">
            <v>0</v>
          </cell>
          <cell r="AI103">
            <v>0</v>
          </cell>
          <cell r="AJ103">
            <v>0</v>
          </cell>
          <cell r="AK103">
            <v>0</v>
          </cell>
          <cell r="AL103">
            <v>0</v>
          </cell>
        </row>
        <row r="104">
          <cell r="A104" t="str">
            <v>Unity Link Money</v>
          </cell>
          <cell r="B104">
            <v>102</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50000</v>
          </cell>
          <cell r="AA104">
            <v>39045</v>
          </cell>
          <cell r="AB104">
            <v>42916</v>
          </cell>
          <cell r="AC104">
            <v>50960</v>
          </cell>
          <cell r="AD104">
            <v>40850</v>
          </cell>
          <cell r="AE104">
            <v>342</v>
          </cell>
          <cell r="AF104">
            <v>68669</v>
          </cell>
          <cell r="AG104">
            <v>17277</v>
          </cell>
          <cell r="AH104">
            <v>136087</v>
          </cell>
          <cell r="AI104">
            <v>163711</v>
          </cell>
          <cell r="AJ104">
            <v>0</v>
          </cell>
          <cell r="AK104">
            <v>0</v>
          </cell>
          <cell r="AL104">
            <v>0</v>
          </cell>
        </row>
        <row r="105">
          <cell r="A105" t="str">
            <v>Unclaimed Apexlink Transfer</v>
          </cell>
          <cell r="B105">
            <v>103</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501962</v>
          </cell>
          <cell r="AA105">
            <v>349909</v>
          </cell>
          <cell r="AB105">
            <v>345918</v>
          </cell>
          <cell r="AC105">
            <v>343901</v>
          </cell>
          <cell r="AD105">
            <v>343901</v>
          </cell>
          <cell r="AE105">
            <v>343901</v>
          </cell>
          <cell r="AF105">
            <v>343901</v>
          </cell>
          <cell r="AG105">
            <v>342873</v>
          </cell>
          <cell r="AH105">
            <v>342873</v>
          </cell>
          <cell r="AI105">
            <v>342701</v>
          </cell>
          <cell r="AJ105">
            <v>342701</v>
          </cell>
          <cell r="AK105">
            <v>0</v>
          </cell>
          <cell r="AL105">
            <v>0</v>
          </cell>
        </row>
        <row r="106">
          <cell r="A106" t="str">
            <v>Apexlink Suspense Account</v>
          </cell>
          <cell r="B106">
            <v>104</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236263</v>
          </cell>
          <cell r="AA106">
            <v>236263</v>
          </cell>
          <cell r="AB106">
            <v>236263</v>
          </cell>
          <cell r="AC106">
            <v>236263</v>
          </cell>
          <cell r="AD106">
            <v>236263</v>
          </cell>
          <cell r="AE106">
            <v>236263</v>
          </cell>
          <cell r="AF106">
            <v>236263</v>
          </cell>
          <cell r="AG106">
            <v>236263</v>
          </cell>
          <cell r="AH106">
            <v>236263</v>
          </cell>
          <cell r="AI106">
            <v>236263</v>
          </cell>
          <cell r="AJ106">
            <v>236263</v>
          </cell>
          <cell r="AK106">
            <v>0</v>
          </cell>
          <cell r="AL106">
            <v>0</v>
          </cell>
        </row>
        <row r="107">
          <cell r="A107" t="str">
            <v>Unity Link Suspense</v>
          </cell>
          <cell r="B107">
            <v>105</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82363</v>
          </cell>
          <cell r="AA107">
            <v>83</v>
          </cell>
          <cell r="AB107">
            <v>0</v>
          </cell>
          <cell r="AC107">
            <v>1800</v>
          </cell>
          <cell r="AD107">
            <v>0</v>
          </cell>
          <cell r="AE107">
            <v>-1275</v>
          </cell>
          <cell r="AF107">
            <v>0</v>
          </cell>
          <cell r="AG107">
            <v>0</v>
          </cell>
          <cell r="AH107">
            <v>0</v>
          </cell>
          <cell r="AI107">
            <v>0</v>
          </cell>
          <cell r="AJ107">
            <v>75213</v>
          </cell>
          <cell r="AK107">
            <v>0</v>
          </cell>
          <cell r="AL107">
            <v>0</v>
          </cell>
        </row>
        <row r="108">
          <cell r="A108" t="str">
            <v>Payment Order/Bankers Payment</v>
          </cell>
          <cell r="B108">
            <v>106</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1430657</v>
          </cell>
          <cell r="AA108">
            <v>1076749</v>
          </cell>
          <cell r="AB108">
            <v>1040577</v>
          </cell>
          <cell r="AC108">
            <v>1364235</v>
          </cell>
          <cell r="AD108">
            <v>1014137</v>
          </cell>
          <cell r="AE108">
            <v>1036001</v>
          </cell>
          <cell r="AF108">
            <v>829323</v>
          </cell>
          <cell r="AG108">
            <v>788504</v>
          </cell>
          <cell r="AH108">
            <v>908653</v>
          </cell>
          <cell r="AI108">
            <v>666577</v>
          </cell>
          <cell r="AJ108">
            <v>937321.5</v>
          </cell>
          <cell r="AK108">
            <v>0</v>
          </cell>
          <cell r="AL108">
            <v>0</v>
          </cell>
        </row>
        <row r="109">
          <cell r="A109" t="str">
            <v>Cheques for Clearing -Non Customer</v>
          </cell>
          <cell r="B109">
            <v>107</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12886</v>
          </cell>
          <cell r="AA109">
            <v>26923</v>
          </cell>
          <cell r="AB109">
            <v>185186</v>
          </cell>
          <cell r="AC109">
            <v>0</v>
          </cell>
          <cell r="AD109">
            <v>53921</v>
          </cell>
          <cell r="AE109">
            <v>2737</v>
          </cell>
          <cell r="AF109">
            <v>397228</v>
          </cell>
          <cell r="AG109">
            <v>15760</v>
          </cell>
          <cell r="AH109">
            <v>806550</v>
          </cell>
          <cell r="AI109">
            <v>173060</v>
          </cell>
          <cell r="AJ109">
            <v>179838</v>
          </cell>
          <cell r="AK109">
            <v>0</v>
          </cell>
          <cell r="AL109">
            <v>0</v>
          </cell>
        </row>
        <row r="110">
          <cell r="A110" t="str">
            <v>IRS/SSNIT</v>
          </cell>
          <cell r="B110">
            <v>108</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194622</v>
          </cell>
          <cell r="AA110">
            <v>627691</v>
          </cell>
          <cell r="AB110">
            <v>611916</v>
          </cell>
          <cell r="AC110">
            <v>684263</v>
          </cell>
          <cell r="AD110">
            <v>1243600</v>
          </cell>
          <cell r="AE110">
            <v>685902</v>
          </cell>
          <cell r="AF110">
            <v>669590</v>
          </cell>
          <cell r="AG110">
            <v>696730</v>
          </cell>
          <cell r="AH110">
            <v>729528</v>
          </cell>
          <cell r="AI110">
            <v>674773</v>
          </cell>
          <cell r="AJ110">
            <v>591481</v>
          </cell>
          <cell r="AK110">
            <v>0</v>
          </cell>
          <cell r="AL110">
            <v>0</v>
          </cell>
        </row>
        <row r="111">
          <cell r="A111" t="str">
            <v>Voluntary Pension Fund</v>
          </cell>
          <cell r="B111">
            <v>109</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163374</v>
          </cell>
          <cell r="AA111">
            <v>188957</v>
          </cell>
          <cell r="AB111">
            <v>186272</v>
          </cell>
          <cell r="AC111">
            <v>186227</v>
          </cell>
          <cell r="AD111">
            <v>324338</v>
          </cell>
          <cell r="AE111">
            <v>209385</v>
          </cell>
          <cell r="AF111">
            <v>212473</v>
          </cell>
          <cell r="AG111">
            <v>208748</v>
          </cell>
          <cell r="AH111">
            <v>208315</v>
          </cell>
          <cell r="AI111">
            <v>215686</v>
          </cell>
          <cell r="AJ111">
            <v>218868</v>
          </cell>
          <cell r="AK111">
            <v>0</v>
          </cell>
          <cell r="AL111">
            <v>0</v>
          </cell>
        </row>
        <row r="112">
          <cell r="A112" t="str">
            <v>Govt Salaries/Pension Suspense</v>
          </cell>
          <cell r="B112">
            <v>110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1180</v>
          </cell>
          <cell r="AB112">
            <v>1180</v>
          </cell>
          <cell r="AC112">
            <v>1180</v>
          </cell>
          <cell r="AD112">
            <v>1180</v>
          </cell>
          <cell r="AE112">
            <v>1180</v>
          </cell>
          <cell r="AF112">
            <v>1180</v>
          </cell>
          <cell r="AG112">
            <v>1180</v>
          </cell>
          <cell r="AH112">
            <v>1180</v>
          </cell>
          <cell r="AI112">
            <v>1180</v>
          </cell>
          <cell r="AJ112">
            <v>73775</v>
          </cell>
          <cell r="AK112">
            <v>0</v>
          </cell>
          <cell r="AL112">
            <v>0</v>
          </cell>
        </row>
        <row r="113">
          <cell r="A113" t="str">
            <v>Staff Electroland/Land Acquisition</v>
          </cell>
          <cell r="B113">
            <v>111</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19622</v>
          </cell>
          <cell r="AA113">
            <v>14960</v>
          </cell>
          <cell r="AB113">
            <v>12266</v>
          </cell>
          <cell r="AC113">
            <v>5060</v>
          </cell>
          <cell r="AD113">
            <v>-589</v>
          </cell>
          <cell r="AE113">
            <v>41007</v>
          </cell>
          <cell r="AF113">
            <v>19156</v>
          </cell>
          <cell r="AG113">
            <v>17456</v>
          </cell>
          <cell r="AH113">
            <v>12580</v>
          </cell>
          <cell r="AI113">
            <v>25146</v>
          </cell>
          <cell r="AJ113">
            <v>56622</v>
          </cell>
          <cell r="AK113">
            <v>0</v>
          </cell>
          <cell r="AL113">
            <v>0</v>
          </cell>
        </row>
        <row r="114">
          <cell r="A114" t="str">
            <v>Retention Fee - Premises</v>
          </cell>
          <cell r="B114">
            <v>112</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12749</v>
          </cell>
          <cell r="AA114">
            <v>26238</v>
          </cell>
          <cell r="AB114">
            <v>26238</v>
          </cell>
          <cell r="AC114">
            <v>26238</v>
          </cell>
          <cell r="AD114">
            <v>26238</v>
          </cell>
          <cell r="AE114">
            <v>26238</v>
          </cell>
          <cell r="AF114">
            <v>26238</v>
          </cell>
          <cell r="AG114">
            <v>12749</v>
          </cell>
          <cell r="AH114">
            <v>12749</v>
          </cell>
          <cell r="AI114">
            <v>12749</v>
          </cell>
          <cell r="AJ114">
            <v>12749</v>
          </cell>
          <cell r="AK114">
            <v>0</v>
          </cell>
          <cell r="AL114">
            <v>0</v>
          </cell>
        </row>
        <row r="115">
          <cell r="A115" t="str">
            <v>E-Zwich Cash Control</v>
          </cell>
          <cell r="B115">
            <v>113</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713554</v>
          </cell>
          <cell r="AA115">
            <v>634855</v>
          </cell>
          <cell r="AB115">
            <v>-71357</v>
          </cell>
          <cell r="AC115">
            <v>0</v>
          </cell>
          <cell r="AD115">
            <v>0</v>
          </cell>
          <cell r="AE115">
            <v>0</v>
          </cell>
          <cell r="AF115">
            <v>0</v>
          </cell>
          <cell r="AG115">
            <v>0</v>
          </cell>
          <cell r="AH115">
            <v>167600</v>
          </cell>
          <cell r="AI115">
            <v>164695</v>
          </cell>
          <cell r="AJ115">
            <v>0</v>
          </cell>
          <cell r="AK115">
            <v>0</v>
          </cell>
          <cell r="AL115">
            <v>0</v>
          </cell>
        </row>
        <row r="116">
          <cell r="A116" t="str">
            <v>E-Zwich Deposit Host Holding Account</v>
          </cell>
          <cell r="B116">
            <v>114</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5600</v>
          </cell>
          <cell r="AA116">
            <v>5600</v>
          </cell>
          <cell r="AB116">
            <v>5600</v>
          </cell>
          <cell r="AC116">
            <v>5600</v>
          </cell>
          <cell r="AD116">
            <v>5600</v>
          </cell>
          <cell r="AE116">
            <v>0</v>
          </cell>
          <cell r="AF116">
            <v>5000</v>
          </cell>
          <cell r="AG116">
            <v>4980</v>
          </cell>
          <cell r="AH116">
            <v>0</v>
          </cell>
          <cell r="AI116">
            <v>0</v>
          </cell>
          <cell r="AJ116">
            <v>0</v>
          </cell>
          <cell r="AK116">
            <v>0</v>
          </cell>
          <cell r="AL116">
            <v>0</v>
          </cell>
        </row>
        <row r="117">
          <cell r="A117" t="str">
            <v>E-Zwich Holding Account</v>
          </cell>
          <cell r="B117">
            <v>115</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20432</v>
          </cell>
          <cell r="AA117">
            <v>75363</v>
          </cell>
          <cell r="AB117">
            <v>82267</v>
          </cell>
          <cell r="AC117">
            <v>169094</v>
          </cell>
          <cell r="AD117">
            <v>73316</v>
          </cell>
          <cell r="AE117">
            <v>121470</v>
          </cell>
          <cell r="AF117">
            <v>78934</v>
          </cell>
          <cell r="AG117">
            <v>227155</v>
          </cell>
          <cell r="AH117">
            <v>342963</v>
          </cell>
          <cell r="AI117">
            <v>203763</v>
          </cell>
          <cell r="AJ117">
            <v>1199757</v>
          </cell>
          <cell r="AK117">
            <v>0</v>
          </cell>
          <cell r="AL117">
            <v>0</v>
          </cell>
        </row>
        <row r="118">
          <cell r="A118" t="str">
            <v>E-Zwich Fee Holding Account</v>
          </cell>
          <cell r="B118">
            <v>116</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row>
        <row r="119">
          <cell r="A119" t="str">
            <v>Ghana Heart Foundation</v>
          </cell>
          <cell r="B119">
            <v>117</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6200</v>
          </cell>
          <cell r="AA119">
            <v>6200</v>
          </cell>
          <cell r="AB119">
            <v>6200</v>
          </cell>
          <cell r="AC119">
            <v>6200</v>
          </cell>
          <cell r="AD119">
            <v>6200</v>
          </cell>
          <cell r="AE119">
            <v>6200</v>
          </cell>
          <cell r="AF119">
            <v>6200</v>
          </cell>
          <cell r="AG119">
            <v>6200</v>
          </cell>
          <cell r="AH119">
            <v>6200</v>
          </cell>
          <cell r="AI119">
            <v>6200</v>
          </cell>
          <cell r="AJ119">
            <v>6200</v>
          </cell>
          <cell r="AK119">
            <v>0</v>
          </cell>
          <cell r="AL119">
            <v>0</v>
          </cell>
        </row>
        <row r="120">
          <cell r="A120" t="str">
            <v>DANIDA Suspense</v>
          </cell>
          <cell r="B120">
            <v>118</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215072</v>
          </cell>
          <cell r="AA120">
            <v>558571</v>
          </cell>
          <cell r="AB120">
            <v>742263</v>
          </cell>
          <cell r="AC120">
            <v>531</v>
          </cell>
          <cell r="AD120">
            <v>531</v>
          </cell>
          <cell r="AE120">
            <v>675628</v>
          </cell>
          <cell r="AF120">
            <v>675628</v>
          </cell>
          <cell r="AG120">
            <v>2622</v>
          </cell>
          <cell r="AH120">
            <v>194357</v>
          </cell>
          <cell r="AI120">
            <v>194357</v>
          </cell>
          <cell r="AJ120">
            <v>432979</v>
          </cell>
          <cell r="AK120">
            <v>0</v>
          </cell>
          <cell r="AL120">
            <v>0</v>
          </cell>
        </row>
        <row r="121">
          <cell r="A121" t="str">
            <v>Cashiers Efficiency Allowance</v>
          </cell>
          <cell r="B121">
            <v>119</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60</v>
          </cell>
          <cell r="AA121">
            <v>60</v>
          </cell>
          <cell r="AB121">
            <v>60</v>
          </cell>
          <cell r="AC121">
            <v>60</v>
          </cell>
          <cell r="AD121">
            <v>60</v>
          </cell>
          <cell r="AE121">
            <v>60</v>
          </cell>
          <cell r="AF121">
            <v>60</v>
          </cell>
          <cell r="AG121">
            <v>60</v>
          </cell>
          <cell r="AH121">
            <v>60</v>
          </cell>
          <cell r="AI121">
            <v>60</v>
          </cell>
          <cell r="AJ121">
            <v>60</v>
          </cell>
          <cell r="AK121">
            <v>0</v>
          </cell>
          <cell r="AL121">
            <v>0</v>
          </cell>
        </row>
        <row r="122">
          <cell r="A122" t="str">
            <v>Overs &amp; Shortages</v>
          </cell>
          <cell r="B122">
            <v>120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374</v>
          </cell>
          <cell r="AC122">
            <v>374</v>
          </cell>
          <cell r="AD122">
            <v>374</v>
          </cell>
          <cell r="AE122">
            <v>374</v>
          </cell>
          <cell r="AF122">
            <v>374</v>
          </cell>
          <cell r="AG122">
            <v>374</v>
          </cell>
          <cell r="AH122">
            <v>374</v>
          </cell>
          <cell r="AI122">
            <v>374</v>
          </cell>
          <cell r="AJ122">
            <v>214</v>
          </cell>
          <cell r="AK122">
            <v>0</v>
          </cell>
          <cell r="AL122">
            <v>0</v>
          </cell>
        </row>
        <row r="123">
          <cell r="A123" t="str">
            <v>Unallocated Transfer</v>
          </cell>
          <cell r="B123">
            <v>121</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63</v>
          </cell>
          <cell r="AB123">
            <v>63</v>
          </cell>
          <cell r="AC123">
            <v>63</v>
          </cell>
          <cell r="AD123">
            <v>0</v>
          </cell>
          <cell r="AE123">
            <v>63</v>
          </cell>
          <cell r="AF123">
            <v>64</v>
          </cell>
          <cell r="AG123">
            <v>64</v>
          </cell>
          <cell r="AH123">
            <v>63</v>
          </cell>
          <cell r="AI123">
            <v>63</v>
          </cell>
          <cell r="AJ123">
            <v>63</v>
          </cell>
          <cell r="AK123">
            <v>0</v>
          </cell>
          <cell r="AL123">
            <v>0</v>
          </cell>
        </row>
        <row r="124">
          <cell r="A124" t="str">
            <v>Security Broker Settlements</v>
          </cell>
          <cell r="B124">
            <v>122</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row>
        <row r="125">
          <cell r="A125" t="str">
            <v>Staff Life/Express Life Suspense</v>
          </cell>
          <cell r="B125">
            <v>123</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22748</v>
          </cell>
          <cell r="AA125">
            <v>22846</v>
          </cell>
          <cell r="AB125">
            <v>22281</v>
          </cell>
          <cell r="AC125">
            <v>23063</v>
          </cell>
          <cell r="AD125">
            <v>31912</v>
          </cell>
          <cell r="AE125">
            <v>23413</v>
          </cell>
          <cell r="AF125">
            <v>40536</v>
          </cell>
          <cell r="AG125">
            <v>42925</v>
          </cell>
          <cell r="AH125">
            <v>46965</v>
          </cell>
          <cell r="AI125">
            <v>22430</v>
          </cell>
          <cell r="AJ125">
            <v>74779</v>
          </cell>
          <cell r="AK125">
            <v>0</v>
          </cell>
          <cell r="AL125">
            <v>0</v>
          </cell>
        </row>
        <row r="126">
          <cell r="A126" t="str">
            <v>Output VAT</v>
          </cell>
          <cell r="B126">
            <v>124</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row>
        <row r="127">
          <cell r="A127" t="str">
            <v>Leave Arrears Suspense</v>
          </cell>
          <cell r="B127">
            <v>125</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36370</v>
          </cell>
          <cell r="AA127">
            <v>36370</v>
          </cell>
          <cell r="AB127">
            <v>36370</v>
          </cell>
          <cell r="AC127">
            <v>82698</v>
          </cell>
          <cell r="AD127">
            <v>82698</v>
          </cell>
          <cell r="AE127">
            <v>82698</v>
          </cell>
          <cell r="AF127">
            <v>8563.0800000000017</v>
          </cell>
          <cell r="AG127">
            <v>8563</v>
          </cell>
          <cell r="AH127">
            <v>8563</v>
          </cell>
          <cell r="AI127">
            <v>8563</v>
          </cell>
          <cell r="AJ127">
            <v>8563</v>
          </cell>
          <cell r="AK127">
            <v>0</v>
          </cell>
          <cell r="AL127">
            <v>0</v>
          </cell>
        </row>
        <row r="128">
          <cell r="A128" t="str">
            <v>Planting for Food &amp; Jobs</v>
          </cell>
          <cell r="B128">
            <v>126</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768473</v>
          </cell>
          <cell r="AA128">
            <v>65572</v>
          </cell>
          <cell r="AB128">
            <v>154370</v>
          </cell>
          <cell r="AC128">
            <v>135638.6</v>
          </cell>
          <cell r="AD128">
            <v>1692601</v>
          </cell>
          <cell r="AE128">
            <v>436</v>
          </cell>
          <cell r="AF128">
            <v>2322758</v>
          </cell>
          <cell r="AG128">
            <v>5124348</v>
          </cell>
          <cell r="AH128">
            <v>716580</v>
          </cell>
          <cell r="AI128">
            <v>432276</v>
          </cell>
          <cell r="AJ128">
            <v>963538</v>
          </cell>
          <cell r="AK128">
            <v>0</v>
          </cell>
          <cell r="AL128">
            <v>0</v>
          </cell>
        </row>
        <row r="129">
          <cell r="A129" t="str">
            <v>NLA Cash Control</v>
          </cell>
          <cell r="B129">
            <v>127</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11975</v>
          </cell>
          <cell r="AA129">
            <v>0</v>
          </cell>
          <cell r="AB129">
            <v>-200</v>
          </cell>
          <cell r="AC129">
            <v>12309</v>
          </cell>
          <cell r="AD129">
            <v>0</v>
          </cell>
          <cell r="AE129">
            <v>12540</v>
          </cell>
          <cell r="AF129">
            <v>10672</v>
          </cell>
          <cell r="AG129">
            <v>18882</v>
          </cell>
          <cell r="AH129">
            <v>4084</v>
          </cell>
          <cell r="AI129">
            <v>38</v>
          </cell>
          <cell r="AJ129">
            <v>8844</v>
          </cell>
          <cell r="AK129">
            <v>0</v>
          </cell>
          <cell r="AL129">
            <v>0</v>
          </cell>
        </row>
        <row r="130">
          <cell r="A130" t="str">
            <v>ATM Settlement Suspense</v>
          </cell>
          <cell r="B130">
            <v>128</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35</v>
          </cell>
          <cell r="AB130">
            <v>9</v>
          </cell>
          <cell r="AC130">
            <v>6743</v>
          </cell>
          <cell r="AD130">
            <v>10</v>
          </cell>
          <cell r="AE130">
            <v>45</v>
          </cell>
          <cell r="AF130">
            <v>39</v>
          </cell>
          <cell r="AG130">
            <v>39</v>
          </cell>
          <cell r="AH130">
            <v>1043</v>
          </cell>
          <cell r="AI130">
            <v>0</v>
          </cell>
          <cell r="AJ130">
            <v>-1103</v>
          </cell>
          <cell r="AK130">
            <v>0</v>
          </cell>
          <cell r="AL130">
            <v>0</v>
          </cell>
        </row>
        <row r="131">
          <cell r="A131" t="str">
            <v>SC Corporate Action Suspense</v>
          </cell>
          <cell r="B131">
            <v>129</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1399</v>
          </cell>
          <cell r="AA131">
            <v>1399</v>
          </cell>
          <cell r="AB131">
            <v>1399</v>
          </cell>
          <cell r="AC131">
            <v>1399</v>
          </cell>
          <cell r="AD131">
            <v>1399</v>
          </cell>
          <cell r="AE131">
            <v>1399</v>
          </cell>
          <cell r="AF131">
            <v>1399</v>
          </cell>
          <cell r="AG131">
            <v>1399</v>
          </cell>
          <cell r="AH131">
            <v>1399</v>
          </cell>
          <cell r="AI131">
            <v>1399</v>
          </cell>
          <cell r="AJ131">
            <v>1399</v>
          </cell>
          <cell r="AK131">
            <v>0</v>
          </cell>
          <cell r="AL131">
            <v>0</v>
          </cell>
        </row>
        <row r="132">
          <cell r="A132" t="str">
            <v>NLA Cover Account</v>
          </cell>
          <cell r="B132">
            <v>130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3017</v>
          </cell>
          <cell r="AA132">
            <v>-3905</v>
          </cell>
          <cell r="AB132">
            <v>0</v>
          </cell>
          <cell r="AC132">
            <v>0</v>
          </cell>
          <cell r="AD132">
            <v>0</v>
          </cell>
          <cell r="AE132">
            <v>0</v>
          </cell>
          <cell r="AF132">
            <v>0</v>
          </cell>
          <cell r="AG132">
            <v>0</v>
          </cell>
          <cell r="AH132">
            <v>0</v>
          </cell>
          <cell r="AI132">
            <v>56833</v>
          </cell>
          <cell r="AJ132">
            <v>38</v>
          </cell>
          <cell r="AK132">
            <v>0</v>
          </cell>
          <cell r="AL132">
            <v>0</v>
          </cell>
        </row>
        <row r="133">
          <cell r="A133" t="str">
            <v>Transflow Suspense</v>
          </cell>
          <cell r="B133">
            <v>131</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-64</v>
          </cell>
          <cell r="AA133">
            <v>0</v>
          </cell>
          <cell r="AB133">
            <v>161</v>
          </cell>
          <cell r="AC133">
            <v>89</v>
          </cell>
          <cell r="AD133">
            <v>89</v>
          </cell>
          <cell r="AE133">
            <v>89</v>
          </cell>
          <cell r="AF133">
            <v>89</v>
          </cell>
          <cell r="AG133">
            <v>89</v>
          </cell>
          <cell r="AH133">
            <v>91</v>
          </cell>
          <cell r="AI133">
            <v>91</v>
          </cell>
          <cell r="AJ133">
            <v>216</v>
          </cell>
          <cell r="AK133">
            <v>0</v>
          </cell>
          <cell r="AL133">
            <v>0</v>
          </cell>
        </row>
        <row r="134">
          <cell r="A134" t="str">
            <v>DC Balancing Suspense</v>
          </cell>
          <cell r="B134">
            <v>132</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-59</v>
          </cell>
          <cell r="AA134">
            <v>-60</v>
          </cell>
          <cell r="AB134">
            <v>-59.5</v>
          </cell>
          <cell r="AC134">
            <v>-57</v>
          </cell>
          <cell r="AD134">
            <v>-58</v>
          </cell>
          <cell r="AE134">
            <v>-60</v>
          </cell>
          <cell r="AF134">
            <v>1010</v>
          </cell>
          <cell r="AG134">
            <v>-113</v>
          </cell>
          <cell r="AH134">
            <v>-97</v>
          </cell>
          <cell r="AI134">
            <v>-103</v>
          </cell>
          <cell r="AJ134">
            <v>124730</v>
          </cell>
          <cell r="AK134">
            <v>0</v>
          </cell>
          <cell r="AL134">
            <v>0</v>
          </cell>
        </row>
        <row r="135">
          <cell r="A135" t="str">
            <v>Total Liabilities</v>
          </cell>
          <cell r="B135">
            <v>133</v>
          </cell>
          <cell r="C135">
            <v>274507390.74000001</v>
          </cell>
          <cell r="D135">
            <v>277454590.47000003</v>
          </cell>
          <cell r="E135">
            <v>254982226.86499998</v>
          </cell>
          <cell r="F135">
            <v>245351623.20999998</v>
          </cell>
          <cell r="G135">
            <v>267879090.55499998</v>
          </cell>
          <cell r="H135">
            <v>258927230.83999994</v>
          </cell>
          <cell r="I135">
            <v>267874438.44500002</v>
          </cell>
          <cell r="J135">
            <v>231382026.83000004</v>
          </cell>
          <cell r="K135">
            <v>255364623.74000001</v>
          </cell>
          <cell r="L135">
            <v>287772623</v>
          </cell>
          <cell r="M135">
            <v>358233570.48000002</v>
          </cell>
          <cell r="N135">
            <v>249101439</v>
          </cell>
          <cell r="O135">
            <v>306223597.91245836</v>
          </cell>
          <cell r="P135">
            <v>317330013.93606663</v>
          </cell>
          <cell r="Q135">
            <v>297696553.01352495</v>
          </cell>
          <cell r="R135">
            <v>256037211.74000001</v>
          </cell>
          <cell r="S135">
            <v>336265612.81</v>
          </cell>
          <cell r="T135">
            <v>341612094.470375</v>
          </cell>
          <cell r="U135">
            <v>379681922.47811669</v>
          </cell>
          <cell r="V135">
            <v>364768050.68000001</v>
          </cell>
          <cell r="W135">
            <v>425534171.55000001</v>
          </cell>
          <cell r="X135">
            <v>373428142.35416669</v>
          </cell>
          <cell r="Y135">
            <v>350104711.91000009</v>
          </cell>
          <cell r="Z135">
            <v>297221754</v>
          </cell>
          <cell r="AA135">
            <v>355434359</v>
          </cell>
          <cell r="AB135">
            <v>338038509.84249997</v>
          </cell>
          <cell r="AC135">
            <v>405215891.10000002</v>
          </cell>
          <cell r="AD135">
            <v>368752780.18000001</v>
          </cell>
          <cell r="AE135">
            <v>402934742.31999999</v>
          </cell>
          <cell r="AF135">
            <v>370800631.61499995</v>
          </cell>
          <cell r="AG135">
            <v>372787471.70999998</v>
          </cell>
          <cell r="AH135">
            <v>351408663.5575</v>
          </cell>
          <cell r="AI135">
            <v>400407236.53750002</v>
          </cell>
          <cell r="AJ135">
            <v>463323079.8725</v>
          </cell>
          <cell r="AK135">
            <v>0</v>
          </cell>
          <cell r="AL135">
            <v>0</v>
          </cell>
        </row>
        <row r="136">
          <cell r="A136" t="str">
            <v>Stated Capital</v>
          </cell>
          <cell r="B136">
            <v>134</v>
          </cell>
          <cell r="C136">
            <v>9044290</v>
          </cell>
          <cell r="D136">
            <v>9044290</v>
          </cell>
          <cell r="E136">
            <v>9044290</v>
          </cell>
          <cell r="F136">
            <v>9068890</v>
          </cell>
          <cell r="G136">
            <v>9068890</v>
          </cell>
          <cell r="H136">
            <v>9068890</v>
          </cell>
          <cell r="I136">
            <v>9068890</v>
          </cell>
          <cell r="J136">
            <v>9068890</v>
          </cell>
          <cell r="K136">
            <v>9068890</v>
          </cell>
          <cell r="L136">
            <v>9093490</v>
          </cell>
          <cell r="M136">
            <v>9093490</v>
          </cell>
          <cell r="N136">
            <v>9093490</v>
          </cell>
          <cell r="O136">
            <v>9093490</v>
          </cell>
          <cell r="P136">
            <v>9093490</v>
          </cell>
          <cell r="Q136">
            <v>9093490</v>
          </cell>
          <cell r="R136">
            <v>9095589.6099999994</v>
          </cell>
          <cell r="S136">
            <v>9095589.6099999994</v>
          </cell>
          <cell r="T136">
            <v>9100589.5600000005</v>
          </cell>
          <cell r="U136">
            <v>9100589.5600000005</v>
          </cell>
          <cell r="V136">
            <v>9100590</v>
          </cell>
          <cell r="W136">
            <v>9100590</v>
          </cell>
          <cell r="X136">
            <v>9100590</v>
          </cell>
          <cell r="Y136">
            <v>9135190</v>
          </cell>
          <cell r="Z136">
            <v>9140190</v>
          </cell>
          <cell r="AA136">
            <v>9169790</v>
          </cell>
          <cell r="AB136">
            <v>9169790</v>
          </cell>
          <cell r="AC136">
            <v>9169790</v>
          </cell>
          <cell r="AD136">
            <v>9194390</v>
          </cell>
          <cell r="AE136">
            <v>9194390</v>
          </cell>
          <cell r="AF136">
            <v>9194390</v>
          </cell>
          <cell r="AG136">
            <v>9194390</v>
          </cell>
          <cell r="AH136">
            <v>9194390</v>
          </cell>
          <cell r="AI136">
            <v>9194390</v>
          </cell>
          <cell r="AJ136">
            <v>9194390</v>
          </cell>
          <cell r="AK136">
            <v>0</v>
          </cell>
          <cell r="AL136">
            <v>0</v>
          </cell>
        </row>
        <row r="137">
          <cell r="A137" t="str">
            <v>Income Surplus</v>
          </cell>
          <cell r="B137">
            <v>135</v>
          </cell>
          <cell r="C137">
            <v>22140877.329999998</v>
          </cell>
          <cell r="D137">
            <v>21962977.219999999</v>
          </cell>
          <cell r="E137">
            <v>17807643.900000002</v>
          </cell>
          <cell r="F137">
            <v>17878459.199999999</v>
          </cell>
          <cell r="G137">
            <v>17878459.199999999</v>
          </cell>
          <cell r="H137">
            <v>17878459.199999999</v>
          </cell>
          <cell r="I137">
            <v>17878459.199999999</v>
          </cell>
          <cell r="J137">
            <v>17878459.199999999</v>
          </cell>
          <cell r="K137">
            <v>17878459</v>
          </cell>
          <cell r="L137">
            <v>17878459.199999999</v>
          </cell>
          <cell r="M137">
            <v>17878459.199999999</v>
          </cell>
          <cell r="N137">
            <v>4513210</v>
          </cell>
          <cell r="O137">
            <v>4513210</v>
          </cell>
          <cell r="P137">
            <v>4513210</v>
          </cell>
          <cell r="Q137">
            <v>4513210</v>
          </cell>
          <cell r="R137">
            <v>4513208.53</v>
          </cell>
          <cell r="S137">
            <v>4513208.53</v>
          </cell>
          <cell r="T137">
            <v>4513208.53</v>
          </cell>
          <cell r="U137">
            <v>4513208.53</v>
          </cell>
          <cell r="V137">
            <v>4513209</v>
          </cell>
          <cell r="W137">
            <v>4513209</v>
          </cell>
          <cell r="X137">
            <v>4513209</v>
          </cell>
          <cell r="Y137">
            <v>4513209</v>
          </cell>
          <cell r="Z137">
            <v>8038016</v>
          </cell>
          <cell r="AA137">
            <v>5708351</v>
          </cell>
          <cell r="AB137">
            <v>5708351.3600000003</v>
          </cell>
          <cell r="AC137">
            <v>8038014</v>
          </cell>
          <cell r="AD137">
            <v>8038014</v>
          </cell>
          <cell r="AE137">
            <v>8038014</v>
          </cell>
          <cell r="AF137">
            <v>8038014.2400000002</v>
          </cell>
          <cell r="AG137">
            <v>8038014</v>
          </cell>
          <cell r="AH137">
            <v>8038014</v>
          </cell>
          <cell r="AI137">
            <v>7717488</v>
          </cell>
          <cell r="AJ137">
            <v>8038014</v>
          </cell>
          <cell r="AK137">
            <v>0</v>
          </cell>
          <cell r="AL137">
            <v>0</v>
          </cell>
        </row>
        <row r="138">
          <cell r="A138" t="str">
            <v>Statutory Reserve</v>
          </cell>
          <cell r="B138">
            <v>136</v>
          </cell>
          <cell r="C138">
            <v>12825949.619999999</v>
          </cell>
          <cell r="D138">
            <v>12766649.579999998</v>
          </cell>
          <cell r="E138">
            <v>11356319.859999999</v>
          </cell>
          <cell r="F138">
            <v>11308748.85</v>
          </cell>
          <cell r="G138">
            <v>11308748.85</v>
          </cell>
          <cell r="H138">
            <v>11308748.85</v>
          </cell>
          <cell r="I138">
            <v>11308748.85</v>
          </cell>
          <cell r="J138">
            <v>11308748.85</v>
          </cell>
          <cell r="K138">
            <v>11308748.85</v>
          </cell>
          <cell r="L138">
            <v>11308748.85</v>
          </cell>
          <cell r="M138">
            <v>11308748.85</v>
          </cell>
          <cell r="N138">
            <v>11308749</v>
          </cell>
          <cell r="O138">
            <v>11308748.85</v>
          </cell>
          <cell r="P138">
            <v>11308748.85</v>
          </cell>
          <cell r="Q138">
            <v>11308748.85</v>
          </cell>
          <cell r="R138">
            <v>11308748.85</v>
          </cell>
          <cell r="S138">
            <v>11308748.85</v>
          </cell>
          <cell r="T138">
            <v>11308748.85</v>
          </cell>
          <cell r="U138">
            <v>11308748.85</v>
          </cell>
          <cell r="V138">
            <v>11308749</v>
          </cell>
          <cell r="W138">
            <v>11308749</v>
          </cell>
          <cell r="X138">
            <v>11308749</v>
          </cell>
          <cell r="Y138">
            <v>11308749</v>
          </cell>
          <cell r="Z138">
            <v>11866206</v>
          </cell>
          <cell r="AA138">
            <v>11308749</v>
          </cell>
          <cell r="AB138">
            <v>11308749</v>
          </cell>
          <cell r="AC138">
            <v>11866205</v>
          </cell>
          <cell r="AD138">
            <v>11866205</v>
          </cell>
          <cell r="AE138">
            <v>11866205</v>
          </cell>
          <cell r="AF138">
            <v>11866205.09</v>
          </cell>
          <cell r="AG138">
            <v>11866205</v>
          </cell>
          <cell r="AH138">
            <v>11866205</v>
          </cell>
          <cell r="AI138">
            <v>11866205</v>
          </cell>
          <cell r="AJ138">
            <v>11866205</v>
          </cell>
          <cell r="AK138">
            <v>0</v>
          </cell>
          <cell r="AL138">
            <v>0</v>
          </cell>
        </row>
        <row r="139">
          <cell r="A139" t="str">
            <v>Credit Risk Reserve</v>
          </cell>
          <cell r="B139">
            <v>137</v>
          </cell>
          <cell r="C139">
            <v>83662.16</v>
          </cell>
          <cell r="D139">
            <v>83662.16</v>
          </cell>
          <cell r="E139">
            <v>213528.3</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377388</v>
          </cell>
          <cell r="AA139">
            <v>0</v>
          </cell>
          <cell r="AB139">
            <v>0</v>
          </cell>
          <cell r="AC139">
            <v>377388</v>
          </cell>
          <cell r="AD139">
            <v>377388</v>
          </cell>
          <cell r="AE139">
            <v>377388</v>
          </cell>
          <cell r="AF139">
            <v>377388</v>
          </cell>
          <cell r="AG139">
            <v>377388</v>
          </cell>
          <cell r="AH139">
            <v>377388</v>
          </cell>
          <cell r="AI139">
            <v>697914</v>
          </cell>
          <cell r="AJ139">
            <v>377388</v>
          </cell>
          <cell r="AK139">
            <v>0</v>
          </cell>
          <cell r="AL139">
            <v>0</v>
          </cell>
        </row>
        <row r="140">
          <cell r="A140" t="str">
            <v>Revaluation Reserve</v>
          </cell>
          <cell r="B140">
            <v>138</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row>
        <row r="141">
          <cell r="A141" t="str">
            <v>Other Reserve</v>
          </cell>
          <cell r="B141">
            <v>139</v>
          </cell>
          <cell r="C141">
            <v>0</v>
          </cell>
          <cell r="D141">
            <v>0</v>
          </cell>
          <cell r="E141">
            <v>-268974</v>
          </cell>
          <cell r="F141">
            <v>-151113.72</v>
          </cell>
          <cell r="G141">
            <v>-151113.72</v>
          </cell>
          <cell r="H141">
            <v>-151113.72</v>
          </cell>
          <cell r="I141">
            <v>-151113.72</v>
          </cell>
          <cell r="J141">
            <v>-151113.72</v>
          </cell>
          <cell r="K141">
            <v>-151113.72</v>
          </cell>
          <cell r="L141">
            <v>-151113.72</v>
          </cell>
          <cell r="M141">
            <v>-151113.72</v>
          </cell>
          <cell r="N141">
            <v>-102058</v>
          </cell>
          <cell r="O141">
            <v>-102058</v>
          </cell>
          <cell r="P141">
            <v>-102058</v>
          </cell>
          <cell r="Q141">
            <v>-102058</v>
          </cell>
          <cell r="R141">
            <v>-102057.72</v>
          </cell>
          <cell r="S141">
            <v>-102057.72</v>
          </cell>
          <cell r="T141">
            <v>-102057.72</v>
          </cell>
          <cell r="U141">
            <v>-102057.72</v>
          </cell>
          <cell r="V141">
            <v>-102058</v>
          </cell>
          <cell r="W141">
            <v>-102058</v>
          </cell>
          <cell r="X141">
            <v>-102058</v>
          </cell>
          <cell r="Y141">
            <v>-102058</v>
          </cell>
          <cell r="Z141">
            <v>-206778</v>
          </cell>
          <cell r="AA141">
            <v>-102058</v>
          </cell>
          <cell r="AB141">
            <v>-102058</v>
          </cell>
          <cell r="AC141">
            <v>-206778</v>
          </cell>
          <cell r="AD141">
            <v>-206778</v>
          </cell>
          <cell r="AE141">
            <v>-206778</v>
          </cell>
          <cell r="AF141">
            <v>-206778</v>
          </cell>
          <cell r="AG141">
            <v>-206778</v>
          </cell>
          <cell r="AH141">
            <v>-206778</v>
          </cell>
          <cell r="AI141">
            <v>-206778</v>
          </cell>
          <cell r="AJ141">
            <v>-206778</v>
          </cell>
          <cell r="AK141">
            <v>0</v>
          </cell>
          <cell r="AL141">
            <v>0</v>
          </cell>
        </row>
        <row r="142">
          <cell r="A142" t="str">
            <v xml:space="preserve">Profit &amp; Loss </v>
          </cell>
          <cell r="B142">
            <v>140</v>
          </cell>
          <cell r="C142">
            <v>794042.20443333266</v>
          </cell>
          <cell r="D142">
            <v>1414816</v>
          </cell>
          <cell r="E142">
            <v>-2892208.2517999988</v>
          </cell>
          <cell r="F142">
            <v>-3349077.0654999986</v>
          </cell>
          <cell r="G142">
            <v>-3417679.6083999984</v>
          </cell>
          <cell r="H142">
            <v>-5792055.2038000003</v>
          </cell>
          <cell r="I142">
            <v>-5652138.1125000007</v>
          </cell>
          <cell r="J142">
            <v>-5531459.2200999968</v>
          </cell>
          <cell r="K142">
            <v>-7749602</v>
          </cell>
          <cell r="L142">
            <v>-7691387.7072999999</v>
          </cell>
          <cell r="M142">
            <v>-6897286.4033929929</v>
          </cell>
          <cell r="N142">
            <v>0</v>
          </cell>
          <cell r="O142">
            <v>600941.97</v>
          </cell>
          <cell r="P142">
            <v>693989.02820000052</v>
          </cell>
          <cell r="Q142">
            <v>268206.10057499958</v>
          </cell>
          <cell r="R142">
            <v>-533142.67603333667</v>
          </cell>
          <cell r="S142">
            <v>-458591.33406666294</v>
          </cell>
          <cell r="T142">
            <v>21249.331124997698</v>
          </cell>
          <cell r="U142">
            <v>231179.00435000192</v>
          </cell>
          <cell r="V142">
            <v>-36678.449999999997</v>
          </cell>
          <cell r="W142">
            <v>-248957.82</v>
          </cell>
          <cell r="X142">
            <v>269272.42250001244</v>
          </cell>
          <cell r="Y142">
            <v>585274.63</v>
          </cell>
          <cell r="Z142">
            <v>0</v>
          </cell>
          <cell r="AA142">
            <v>418929</v>
          </cell>
          <cell r="AB142">
            <v>172615.02749999939</v>
          </cell>
          <cell r="AC142">
            <v>-481296.33000000566</v>
          </cell>
          <cell r="AD142">
            <v>-1050401.2200000025</v>
          </cell>
          <cell r="AE142">
            <v>-666928.88000000641</v>
          </cell>
          <cell r="AF142">
            <v>319329.43499999866</v>
          </cell>
          <cell r="AG142">
            <v>757969.13999999966</v>
          </cell>
          <cell r="AH142">
            <v>731531.45250000246</v>
          </cell>
          <cell r="AI142">
            <v>673375.49250000156</v>
          </cell>
          <cell r="AJ142">
            <v>154529.61750000156</v>
          </cell>
          <cell r="AK142">
            <v>0</v>
          </cell>
          <cell r="AL142">
            <v>0</v>
          </cell>
        </row>
        <row r="143">
          <cell r="A143" t="str">
            <v>Shareholders' funds</v>
          </cell>
          <cell r="B143">
            <v>141</v>
          </cell>
          <cell r="C143">
            <v>44888821.314433321</v>
          </cell>
          <cell r="D143">
            <v>45272394.959999993</v>
          </cell>
          <cell r="E143">
            <v>35260599.808200002</v>
          </cell>
          <cell r="F143">
            <v>34755907.2645</v>
          </cell>
          <cell r="G143">
            <v>34687304.721599996</v>
          </cell>
          <cell r="H143">
            <v>32312929.126199998</v>
          </cell>
          <cell r="I143">
            <v>32452846.217499997</v>
          </cell>
          <cell r="J143">
            <v>32573525.109900001</v>
          </cell>
          <cell r="K143">
            <v>30355382.130000003</v>
          </cell>
          <cell r="L143">
            <v>30438196.622699998</v>
          </cell>
          <cell r="M143">
            <v>31232297.926607005</v>
          </cell>
          <cell r="N143">
            <v>24813391</v>
          </cell>
          <cell r="O143">
            <v>25414332.82</v>
          </cell>
          <cell r="P143">
            <v>25507379.878200002</v>
          </cell>
          <cell r="Q143">
            <v>25081596.950575002</v>
          </cell>
          <cell r="R143">
            <v>24282346.593966667</v>
          </cell>
          <cell r="S143">
            <v>24356897.93593334</v>
          </cell>
          <cell r="T143">
            <v>24841738.551124997</v>
          </cell>
          <cell r="U143">
            <v>25051668.224350002</v>
          </cell>
          <cell r="V143">
            <v>24783811.550000001</v>
          </cell>
          <cell r="W143">
            <v>24571532.18</v>
          </cell>
          <cell r="X143">
            <v>25089762.422500014</v>
          </cell>
          <cell r="Y143">
            <v>25440364.629999999</v>
          </cell>
          <cell r="Z143">
            <v>29215022</v>
          </cell>
          <cell r="AA143">
            <v>26503761</v>
          </cell>
          <cell r="AB143">
            <v>26257447.387499999</v>
          </cell>
          <cell r="AC143">
            <v>28763322.669999994</v>
          </cell>
          <cell r="AD143">
            <v>28218817.779999997</v>
          </cell>
          <cell r="AE143">
            <v>28602290.119999994</v>
          </cell>
          <cell r="AF143">
            <v>29588548.765000001</v>
          </cell>
          <cell r="AG143">
            <v>30027188.140000001</v>
          </cell>
          <cell r="AH143">
            <v>30000750.452500001</v>
          </cell>
          <cell r="AI143">
            <v>29942594.4925</v>
          </cell>
          <cell r="AJ143">
            <v>29423748.6175</v>
          </cell>
          <cell r="AK143">
            <v>0</v>
          </cell>
          <cell r="AL143">
            <v>0</v>
          </cell>
        </row>
        <row r="144">
          <cell r="A144" t="str">
            <v>Total Liabilities &amp; Shareholders' funds</v>
          </cell>
          <cell r="B144">
            <v>142</v>
          </cell>
          <cell r="C144">
            <v>319396212.05443335</v>
          </cell>
          <cell r="D144">
            <v>322726985.43000001</v>
          </cell>
          <cell r="E144">
            <v>290242826.67320001</v>
          </cell>
          <cell r="F144">
            <v>280107530.4745</v>
          </cell>
          <cell r="G144">
            <v>302566395.2766</v>
          </cell>
          <cell r="H144">
            <v>291240159.96619993</v>
          </cell>
          <cell r="I144">
            <v>300327284.66250002</v>
          </cell>
          <cell r="J144">
            <v>263955551.93990001</v>
          </cell>
          <cell r="K144">
            <v>285720005.87</v>
          </cell>
          <cell r="L144">
            <v>318210819.62269998</v>
          </cell>
          <cell r="M144">
            <v>389465868.40660703</v>
          </cell>
          <cell r="N144">
            <v>273914830</v>
          </cell>
          <cell r="O144">
            <v>331637930.73245835</v>
          </cell>
          <cell r="P144">
            <v>342837393.81426662</v>
          </cell>
          <cell r="Q144">
            <v>322778149.96409994</v>
          </cell>
          <cell r="R144">
            <v>280319558.33396667</v>
          </cell>
          <cell r="S144">
            <v>360622510.74593335</v>
          </cell>
          <cell r="T144">
            <v>366453833.02149999</v>
          </cell>
          <cell r="U144">
            <v>404733590.70246667</v>
          </cell>
          <cell r="V144">
            <v>389551862.23000002</v>
          </cell>
          <cell r="W144">
            <v>450105703.73000002</v>
          </cell>
          <cell r="X144">
            <v>398517904.7766667</v>
          </cell>
          <cell r="Y144">
            <v>375545076.54000008</v>
          </cell>
          <cell r="Z144">
            <v>326436776</v>
          </cell>
          <cell r="AA144">
            <v>381938120</v>
          </cell>
          <cell r="AB144">
            <v>364295957.22999996</v>
          </cell>
          <cell r="AC144">
            <v>433979213.77000004</v>
          </cell>
          <cell r="AD144">
            <v>396971597.95999998</v>
          </cell>
          <cell r="AE144">
            <v>431537032.44</v>
          </cell>
          <cell r="AF144">
            <v>400389180.37999994</v>
          </cell>
          <cell r="AG144">
            <v>402814659.84999996</v>
          </cell>
          <cell r="AH144">
            <v>381409414.00999999</v>
          </cell>
          <cell r="AI144">
            <v>430349831.03000003</v>
          </cell>
          <cell r="AJ144">
            <v>492746828.49000001</v>
          </cell>
          <cell r="AK144">
            <v>0</v>
          </cell>
          <cell r="AL144">
            <v>0</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row r="3">
          <cell r="A3" t="str">
            <v>STATEMENT OF FINANCIAL POSITION</v>
          </cell>
        </row>
      </sheetData>
      <sheetData sheetId="34"/>
      <sheetData sheetId="35"/>
      <sheetData sheetId="36"/>
      <sheetData sheetId="37"/>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_Page"/>
      <sheetName val="P&amp;L_Mgt"/>
      <sheetName val="SoFP_Mgt"/>
      <sheetName val="Notes"/>
      <sheetName val="P&amp;L_Qts"/>
      <sheetName val="SoFP_BOD"/>
      <sheetName val="BOD_Reports"/>
      <sheetName val="Cash Flow"/>
      <sheetName val="Final Account"/>
      <sheetName val="Qtly_Accts"/>
      <sheetName val="VAS"/>
      <sheetName val="C.A.R."/>
      <sheetName val="Journal"/>
      <sheetName val="RATIOS"/>
      <sheetName val="P&amp;L.dbase"/>
      <sheetName val="P&amp;L.Bdgt"/>
      <sheetName val="SoFP.dbase"/>
      <sheetName val="Fixed Assets"/>
      <sheetName val="Graphs"/>
      <sheetName val="L.graphs"/>
      <sheetName val="MTN Stats"/>
      <sheetName val="C.P.M."/>
    </sheetNames>
    <sheetDataSet>
      <sheetData sheetId="0">
        <row r="10">
          <cell r="J10">
            <v>43404</v>
          </cell>
        </row>
        <row r="236">
          <cell r="BB236">
            <v>43131</v>
          </cell>
          <cell r="BC236">
            <v>42736</v>
          </cell>
          <cell r="BD236">
            <v>43040</v>
          </cell>
          <cell r="BE236">
            <v>43070</v>
          </cell>
          <cell r="BF236">
            <v>43101</v>
          </cell>
          <cell r="BG236">
            <v>43069</v>
          </cell>
          <cell r="BH236">
            <v>43100</v>
          </cell>
          <cell r="BI236">
            <v>43131</v>
          </cell>
          <cell r="BJ236">
            <v>42766</v>
          </cell>
          <cell r="BK236" t="str">
            <v>Not Due</v>
          </cell>
          <cell r="BL236" t="str">
            <v>Not Due</v>
          </cell>
          <cell r="BM236" t="str">
            <v>Not Due</v>
          </cell>
          <cell r="BN236" t="str">
            <v>Not Due</v>
          </cell>
          <cell r="BO236">
            <v>43190</v>
          </cell>
          <cell r="BP236">
            <v>42825</v>
          </cell>
          <cell r="BQ236" t="str">
            <v>1-Jan-2018 - 31-Jan-2018</v>
          </cell>
          <cell r="BR236" t="str">
            <v>1-Jan-2018  -  31-Jan-2018</v>
          </cell>
          <cell r="BS236" t="str">
            <v>Within 1st Quarter</v>
          </cell>
        </row>
        <row r="237">
          <cell r="BB237">
            <v>43159</v>
          </cell>
          <cell r="BC237">
            <v>42767</v>
          </cell>
          <cell r="BD237">
            <v>43070</v>
          </cell>
          <cell r="BE237">
            <v>43101</v>
          </cell>
          <cell r="BF237">
            <v>43132</v>
          </cell>
          <cell r="BG237">
            <v>43100</v>
          </cell>
          <cell r="BH237">
            <v>43131</v>
          </cell>
          <cell r="BI237">
            <v>43159</v>
          </cell>
          <cell r="BJ237">
            <v>42794</v>
          </cell>
          <cell r="BK237" t="str">
            <v>Not Due</v>
          </cell>
          <cell r="BL237" t="str">
            <v>Not Due</v>
          </cell>
          <cell r="BM237" t="str">
            <v>Not Due</v>
          </cell>
          <cell r="BN237" t="str">
            <v>Not Due</v>
          </cell>
          <cell r="BO237">
            <v>43190</v>
          </cell>
          <cell r="BP237">
            <v>42825</v>
          </cell>
          <cell r="BQ237" t="str">
            <v>1-Feb-2018 - 28-Feb-2018</v>
          </cell>
          <cell r="BR237" t="str">
            <v>1-Jan-2018  -  28-Feb-2018</v>
          </cell>
          <cell r="BS237" t="str">
            <v>Within 1st Quarter</v>
          </cell>
        </row>
        <row r="238">
          <cell r="BB238">
            <v>43190</v>
          </cell>
          <cell r="BC238">
            <v>42795</v>
          </cell>
          <cell r="BD238">
            <v>43101</v>
          </cell>
          <cell r="BE238">
            <v>43132</v>
          </cell>
          <cell r="BF238">
            <v>43160</v>
          </cell>
          <cell r="BG238">
            <v>43131</v>
          </cell>
          <cell r="BH238">
            <v>43159</v>
          </cell>
          <cell r="BI238">
            <v>43190</v>
          </cell>
          <cell r="BJ238">
            <v>42825</v>
          </cell>
          <cell r="BK238">
            <v>43190</v>
          </cell>
          <cell r="BL238" t="str">
            <v>Not Due</v>
          </cell>
          <cell r="BM238" t="str">
            <v>Not Due</v>
          </cell>
          <cell r="BN238" t="str">
            <v>Not Due</v>
          </cell>
          <cell r="BO238">
            <v>43190</v>
          </cell>
          <cell r="BP238">
            <v>42825</v>
          </cell>
          <cell r="BQ238" t="str">
            <v>1-Mar-2018 - 31-Mar-2018</v>
          </cell>
          <cell r="BR238" t="str">
            <v>1-Jan-2018  -  31-Mar-2018</v>
          </cell>
          <cell r="BS238" t="str">
            <v>End of 1st Quarter</v>
          </cell>
        </row>
        <row r="239">
          <cell r="BB239">
            <v>43220</v>
          </cell>
          <cell r="BC239">
            <v>42826</v>
          </cell>
          <cell r="BD239">
            <v>43132</v>
          </cell>
          <cell r="BE239">
            <v>43160</v>
          </cell>
          <cell r="BF239">
            <v>43191</v>
          </cell>
          <cell r="BG239">
            <v>43159</v>
          </cell>
          <cell r="BH239">
            <v>43190</v>
          </cell>
          <cell r="BI239">
            <v>43220</v>
          </cell>
          <cell r="BJ239">
            <v>42855</v>
          </cell>
          <cell r="BK239">
            <v>43190</v>
          </cell>
          <cell r="BL239" t="str">
            <v>Not Due</v>
          </cell>
          <cell r="BM239" t="str">
            <v>Not Due</v>
          </cell>
          <cell r="BN239" t="str">
            <v>Not Due</v>
          </cell>
          <cell r="BO239">
            <v>43190</v>
          </cell>
          <cell r="BP239">
            <v>42825</v>
          </cell>
          <cell r="BQ239" t="str">
            <v>1-Apr-2018 - 30-Apr-2018</v>
          </cell>
          <cell r="BR239" t="str">
            <v>1-Jan-2018  -  30-Apr-2018</v>
          </cell>
          <cell r="BS239" t="str">
            <v>Within 2nd Quarter</v>
          </cell>
        </row>
        <row r="240">
          <cell r="BB240">
            <v>43251</v>
          </cell>
          <cell r="BC240">
            <v>42856</v>
          </cell>
          <cell r="BD240">
            <v>43160</v>
          </cell>
          <cell r="BE240">
            <v>43191</v>
          </cell>
          <cell r="BF240">
            <v>43221</v>
          </cell>
          <cell r="BG240">
            <v>43190</v>
          </cell>
          <cell r="BH240">
            <v>43220</v>
          </cell>
          <cell r="BI240">
            <v>43251</v>
          </cell>
          <cell r="BJ240">
            <v>42886</v>
          </cell>
          <cell r="BK240">
            <v>43190</v>
          </cell>
          <cell r="BL240" t="str">
            <v>Not Due</v>
          </cell>
          <cell r="BM240" t="str">
            <v>Not Due</v>
          </cell>
          <cell r="BN240" t="str">
            <v>Not Due</v>
          </cell>
          <cell r="BO240">
            <v>43190</v>
          </cell>
          <cell r="BP240">
            <v>42825</v>
          </cell>
          <cell r="BQ240" t="str">
            <v>1-May-2018 - 31-May-2018</v>
          </cell>
          <cell r="BR240" t="str">
            <v>1-Jan-2018  -  31-May-2018</v>
          </cell>
          <cell r="BS240" t="str">
            <v>Within 2nd Quarter</v>
          </cell>
        </row>
        <row r="241">
          <cell r="BB241">
            <v>43281</v>
          </cell>
          <cell r="BC241">
            <v>42887</v>
          </cell>
          <cell r="BD241">
            <v>43191</v>
          </cell>
          <cell r="BE241">
            <v>43221</v>
          </cell>
          <cell r="BF241">
            <v>43252</v>
          </cell>
          <cell r="BG241">
            <v>43220</v>
          </cell>
          <cell r="BH241">
            <v>43251</v>
          </cell>
          <cell r="BI241">
            <v>43281</v>
          </cell>
          <cell r="BJ241">
            <v>42916</v>
          </cell>
          <cell r="BK241">
            <v>43190</v>
          </cell>
          <cell r="BL241">
            <v>43281</v>
          </cell>
          <cell r="BM241" t="str">
            <v>Not Due</v>
          </cell>
          <cell r="BN241" t="str">
            <v>Not Due</v>
          </cell>
          <cell r="BO241">
            <v>43281</v>
          </cell>
          <cell r="BP241">
            <v>42916</v>
          </cell>
          <cell r="BQ241" t="str">
            <v>1-Jun-2018 - 30-Jun-2018</v>
          </cell>
          <cell r="BR241" t="str">
            <v>1-Jan-2018  -  30-Jun-2018</v>
          </cell>
          <cell r="BS241" t="str">
            <v>End of 2nd Quarter</v>
          </cell>
        </row>
        <row r="242">
          <cell r="BB242">
            <v>43312</v>
          </cell>
          <cell r="BC242">
            <v>42917</v>
          </cell>
          <cell r="BD242">
            <v>43221</v>
          </cell>
          <cell r="BE242">
            <v>43252</v>
          </cell>
          <cell r="BF242">
            <v>43282</v>
          </cell>
          <cell r="BG242">
            <v>43251</v>
          </cell>
          <cell r="BH242">
            <v>43281</v>
          </cell>
          <cell r="BI242">
            <v>43312</v>
          </cell>
          <cell r="BJ242">
            <v>42947</v>
          </cell>
          <cell r="BK242">
            <v>43190</v>
          </cell>
          <cell r="BL242">
            <v>43281</v>
          </cell>
          <cell r="BM242" t="str">
            <v>Not Due</v>
          </cell>
          <cell r="BN242" t="str">
            <v>Not Due</v>
          </cell>
          <cell r="BO242">
            <v>43281</v>
          </cell>
          <cell r="BP242">
            <v>42916</v>
          </cell>
          <cell r="BQ242" t="str">
            <v>1-Jul-2018 - 31-Jul-2018</v>
          </cell>
          <cell r="BR242" t="str">
            <v>1-Jan-2018  -  31-Jul-2018</v>
          </cell>
          <cell r="BS242" t="str">
            <v>Within 3rd Quarter</v>
          </cell>
        </row>
        <row r="243">
          <cell r="BB243">
            <v>43343</v>
          </cell>
          <cell r="BC243">
            <v>42948</v>
          </cell>
          <cell r="BD243">
            <v>43252</v>
          </cell>
          <cell r="BE243">
            <v>43282</v>
          </cell>
          <cell r="BF243">
            <v>43313</v>
          </cell>
          <cell r="BG243">
            <v>43281</v>
          </cell>
          <cell r="BH243">
            <v>43312</v>
          </cell>
          <cell r="BI243">
            <v>43343</v>
          </cell>
          <cell r="BJ243">
            <v>42978</v>
          </cell>
          <cell r="BK243">
            <v>43190</v>
          </cell>
          <cell r="BL243">
            <v>43281</v>
          </cell>
          <cell r="BM243" t="str">
            <v>Not Due</v>
          </cell>
          <cell r="BN243" t="str">
            <v>Not Due</v>
          </cell>
          <cell r="BO243">
            <v>43281</v>
          </cell>
          <cell r="BP243">
            <v>42916</v>
          </cell>
          <cell r="BQ243" t="str">
            <v>1-Aug-2018 - 31-Aug-2018</v>
          </cell>
          <cell r="BR243" t="str">
            <v>1-Jan-2018  -  31-Aug-2018</v>
          </cell>
          <cell r="BS243" t="str">
            <v>Within 3rd Quarter</v>
          </cell>
        </row>
        <row r="244">
          <cell r="BB244">
            <v>43373</v>
          </cell>
          <cell r="BC244">
            <v>42979</v>
          </cell>
          <cell r="BD244">
            <v>43282</v>
          </cell>
          <cell r="BE244">
            <v>43313</v>
          </cell>
          <cell r="BF244">
            <v>43344</v>
          </cell>
          <cell r="BG244">
            <v>43312</v>
          </cell>
          <cell r="BH244">
            <v>43343</v>
          </cell>
          <cell r="BI244">
            <v>43373</v>
          </cell>
          <cell r="BJ244">
            <v>43008</v>
          </cell>
          <cell r="BK244">
            <v>43190</v>
          </cell>
          <cell r="BL244">
            <v>43281</v>
          </cell>
          <cell r="BM244">
            <v>43373</v>
          </cell>
          <cell r="BN244" t="str">
            <v>Not Due</v>
          </cell>
          <cell r="BO244">
            <v>43373</v>
          </cell>
          <cell r="BP244">
            <v>43008</v>
          </cell>
          <cell r="BQ244" t="str">
            <v>1-Sep-2018 - 30-Sep-2018</v>
          </cell>
          <cell r="BR244" t="str">
            <v>1-Jan-2018  -  30-Sep-2018</v>
          </cell>
          <cell r="BS244" t="str">
            <v>End of 3rd Quarter</v>
          </cell>
        </row>
        <row r="245">
          <cell r="BB245">
            <v>43404</v>
          </cell>
          <cell r="BC245">
            <v>43009</v>
          </cell>
          <cell r="BD245">
            <v>43313</v>
          </cell>
          <cell r="BE245">
            <v>43344</v>
          </cell>
          <cell r="BF245">
            <v>43374</v>
          </cell>
          <cell r="BG245">
            <v>43343</v>
          </cell>
          <cell r="BH245">
            <v>43373</v>
          </cell>
          <cell r="BI245">
            <v>43404</v>
          </cell>
          <cell r="BJ245">
            <v>43039</v>
          </cell>
          <cell r="BK245">
            <v>43190</v>
          </cell>
          <cell r="BL245">
            <v>43281</v>
          </cell>
          <cell r="BM245">
            <v>43373</v>
          </cell>
          <cell r="BN245" t="str">
            <v>Not Due</v>
          </cell>
          <cell r="BO245">
            <v>43373</v>
          </cell>
          <cell r="BP245">
            <v>43008</v>
          </cell>
          <cell r="BQ245" t="str">
            <v>1-Oct-2018 - 31-Oct-2018</v>
          </cell>
          <cell r="BR245" t="str">
            <v>1-Jan-2018  -  31-Oct-2018</v>
          </cell>
          <cell r="BS245" t="str">
            <v>Within 4th Quarter</v>
          </cell>
        </row>
        <row r="246">
          <cell r="BB246">
            <v>43434</v>
          </cell>
          <cell r="BC246">
            <v>43040</v>
          </cell>
          <cell r="BD246">
            <v>43344</v>
          </cell>
          <cell r="BE246">
            <v>43374</v>
          </cell>
          <cell r="BF246">
            <v>43405</v>
          </cell>
          <cell r="BG246">
            <v>43373</v>
          </cell>
          <cell r="BH246">
            <v>43404</v>
          </cell>
          <cell r="BI246">
            <v>43434</v>
          </cell>
          <cell r="BJ246">
            <v>43069</v>
          </cell>
          <cell r="BK246">
            <v>43190</v>
          </cell>
          <cell r="BL246">
            <v>43281</v>
          </cell>
          <cell r="BM246">
            <v>43373</v>
          </cell>
          <cell r="BN246" t="str">
            <v>Not Due</v>
          </cell>
          <cell r="BO246">
            <v>43373</v>
          </cell>
          <cell r="BP246">
            <v>43008</v>
          </cell>
          <cell r="BQ246" t="str">
            <v>1-Nov-2018 - 30-Nov-2018</v>
          </cell>
          <cell r="BR246" t="str">
            <v>1-Jan-2018  -  30-Nov-2018</v>
          </cell>
          <cell r="BS246" t="str">
            <v>Within 4th Quarter</v>
          </cell>
        </row>
        <row r="247">
          <cell r="BB247">
            <v>43465</v>
          </cell>
          <cell r="BC247">
            <v>43070</v>
          </cell>
          <cell r="BD247">
            <v>43374</v>
          </cell>
          <cell r="BE247">
            <v>43405</v>
          </cell>
          <cell r="BF247">
            <v>43435</v>
          </cell>
          <cell r="BG247">
            <v>43404</v>
          </cell>
          <cell r="BH247">
            <v>43434</v>
          </cell>
          <cell r="BI247">
            <v>43465</v>
          </cell>
          <cell r="BJ247">
            <v>43100</v>
          </cell>
          <cell r="BK247">
            <v>43190</v>
          </cell>
          <cell r="BL247">
            <v>43281</v>
          </cell>
          <cell r="BM247">
            <v>43373</v>
          </cell>
          <cell r="BN247">
            <v>43465</v>
          </cell>
          <cell r="BO247">
            <v>43465</v>
          </cell>
          <cell r="BP247">
            <v>43100</v>
          </cell>
          <cell r="BQ247" t="str">
            <v>1-Dec-2018-31-Dec-2018</v>
          </cell>
          <cell r="BR247" t="str">
            <v>1-Jan-2018  -  31-Dec-2018</v>
          </cell>
          <cell r="BS247" t="str">
            <v>End of 4th Quarter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3">
          <cell r="A3" t="str">
            <v>STATEMENT OF FINANCIAL POSITION</v>
          </cell>
          <cell r="B3">
            <v>0</v>
          </cell>
          <cell r="C3">
            <v>42400</v>
          </cell>
          <cell r="D3">
            <v>42428</v>
          </cell>
          <cell r="E3">
            <v>42460</v>
          </cell>
          <cell r="F3">
            <v>42490</v>
          </cell>
          <cell r="G3">
            <v>42521</v>
          </cell>
          <cell r="H3">
            <v>42551</v>
          </cell>
          <cell r="I3">
            <v>42582</v>
          </cell>
          <cell r="J3">
            <v>42613</v>
          </cell>
          <cell r="K3">
            <v>42643</v>
          </cell>
          <cell r="L3">
            <v>42674</v>
          </cell>
          <cell r="M3">
            <v>42704</v>
          </cell>
          <cell r="N3">
            <v>42735</v>
          </cell>
          <cell r="O3">
            <v>42766</v>
          </cell>
          <cell r="P3">
            <v>42794</v>
          </cell>
          <cell r="Q3">
            <v>42825</v>
          </cell>
          <cell r="R3">
            <v>42855</v>
          </cell>
          <cell r="S3">
            <v>42886</v>
          </cell>
          <cell r="T3">
            <v>42916</v>
          </cell>
          <cell r="U3">
            <v>42947</v>
          </cell>
          <cell r="V3">
            <v>42978</v>
          </cell>
          <cell r="W3">
            <v>43008</v>
          </cell>
          <cell r="X3">
            <v>43039</v>
          </cell>
          <cell r="Y3">
            <v>43069</v>
          </cell>
          <cell r="Z3">
            <v>43100</v>
          </cell>
          <cell r="AA3">
            <v>43131</v>
          </cell>
          <cell r="AB3">
            <v>43159</v>
          </cell>
          <cell r="AC3">
            <v>43190</v>
          </cell>
          <cell r="AD3">
            <v>43220</v>
          </cell>
          <cell r="AE3">
            <v>43251</v>
          </cell>
          <cell r="AF3">
            <v>43281</v>
          </cell>
          <cell r="AG3">
            <v>43312</v>
          </cell>
          <cell r="AH3">
            <v>43343</v>
          </cell>
          <cell r="AI3">
            <v>43373</v>
          </cell>
          <cell r="AJ3">
            <v>43404</v>
          </cell>
          <cell r="AK3">
            <v>43434</v>
          </cell>
          <cell r="AL3">
            <v>43465</v>
          </cell>
        </row>
        <row r="4">
          <cell r="A4">
            <v>0</v>
          </cell>
          <cell r="B4">
            <v>0</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T4">
            <v>20</v>
          </cell>
          <cell r="U4">
            <v>21</v>
          </cell>
          <cell r="V4">
            <v>22</v>
          </cell>
          <cell r="W4">
            <v>23</v>
          </cell>
          <cell r="X4">
            <v>24</v>
          </cell>
          <cell r="Y4">
            <v>25</v>
          </cell>
          <cell r="Z4">
            <v>26</v>
          </cell>
          <cell r="AA4">
            <v>27</v>
          </cell>
          <cell r="AB4">
            <v>28</v>
          </cell>
          <cell r="AC4">
            <v>29</v>
          </cell>
          <cell r="AD4">
            <v>30</v>
          </cell>
          <cell r="AE4">
            <v>31</v>
          </cell>
          <cell r="AF4">
            <v>32</v>
          </cell>
          <cell r="AG4">
            <v>33</v>
          </cell>
          <cell r="AH4">
            <v>34</v>
          </cell>
          <cell r="AI4">
            <v>35</v>
          </cell>
          <cell r="AJ4">
            <v>36</v>
          </cell>
          <cell r="AK4">
            <v>37</v>
          </cell>
          <cell r="AL4">
            <v>38</v>
          </cell>
        </row>
        <row r="5">
          <cell r="A5" t="str">
            <v>Cash and Cash Equivalents</v>
          </cell>
          <cell r="B5">
            <v>3</v>
          </cell>
          <cell r="C5">
            <v>196533266</v>
          </cell>
          <cell r="D5">
            <v>196694380.78</v>
          </cell>
          <cell r="E5">
            <v>164864949.91</v>
          </cell>
          <cell r="F5">
            <v>140714894.69</v>
          </cell>
          <cell r="G5">
            <v>177134681.68000001</v>
          </cell>
          <cell r="H5">
            <v>175741069.53999999</v>
          </cell>
          <cell r="I5">
            <v>182660651.80000001</v>
          </cell>
          <cell r="J5">
            <v>141201867.28999999</v>
          </cell>
          <cell r="K5">
            <v>148767731.5</v>
          </cell>
          <cell r="L5">
            <v>187227525.49000001</v>
          </cell>
          <cell r="M5">
            <v>269381827.60000002</v>
          </cell>
          <cell r="N5">
            <v>155354413</v>
          </cell>
          <cell r="O5">
            <v>213372271.80000001</v>
          </cell>
          <cell r="P5">
            <v>221952757.66</v>
          </cell>
          <cell r="Q5">
            <v>187725421.96000001</v>
          </cell>
          <cell r="R5">
            <v>135694604.75</v>
          </cell>
          <cell r="S5">
            <v>236609290.68000001</v>
          </cell>
          <cell r="T5">
            <v>247593854.62</v>
          </cell>
          <cell r="U5">
            <v>276779873.83999997</v>
          </cell>
          <cell r="V5">
            <v>244892555</v>
          </cell>
          <cell r="W5">
            <v>299972463</v>
          </cell>
          <cell r="X5">
            <v>253302953</v>
          </cell>
          <cell r="Y5">
            <v>243040585</v>
          </cell>
          <cell r="Z5">
            <v>181225544.33000001</v>
          </cell>
          <cell r="AA5">
            <v>235578478</v>
          </cell>
          <cell r="AB5">
            <v>214131350</v>
          </cell>
          <cell r="AC5">
            <v>258235720</v>
          </cell>
          <cell r="AD5">
            <v>210490937</v>
          </cell>
          <cell r="AE5">
            <v>256201054</v>
          </cell>
          <cell r="AF5">
            <v>220363498</v>
          </cell>
          <cell r="AG5">
            <v>223461381</v>
          </cell>
          <cell r="AH5">
            <v>192098378</v>
          </cell>
          <cell r="AI5">
            <v>240962033</v>
          </cell>
          <cell r="AJ5">
            <v>319747750</v>
          </cell>
          <cell r="AK5">
            <v>0</v>
          </cell>
          <cell r="AL5">
            <v>0</v>
          </cell>
        </row>
        <row r="6">
          <cell r="A6" t="str">
            <v>Cash in Vault</v>
          </cell>
          <cell r="B6">
            <v>4</v>
          </cell>
          <cell r="C6">
            <v>19827960</v>
          </cell>
          <cell r="D6">
            <v>17345817</v>
          </cell>
          <cell r="E6">
            <v>19067467</v>
          </cell>
          <cell r="F6">
            <v>18179889</v>
          </cell>
          <cell r="G6">
            <v>23896216</v>
          </cell>
          <cell r="H6">
            <v>22404051</v>
          </cell>
          <cell r="I6">
            <v>17959865</v>
          </cell>
          <cell r="J6">
            <v>18630841</v>
          </cell>
          <cell r="K6">
            <v>24584535</v>
          </cell>
          <cell r="L6">
            <v>23736878</v>
          </cell>
          <cell r="M6">
            <v>26162653</v>
          </cell>
          <cell r="N6">
            <v>24689405</v>
          </cell>
          <cell r="O6">
            <v>33011874</v>
          </cell>
          <cell r="P6">
            <v>30537486</v>
          </cell>
          <cell r="Q6">
            <v>24955970</v>
          </cell>
          <cell r="R6">
            <v>19332101</v>
          </cell>
          <cell r="S6">
            <v>23889668</v>
          </cell>
          <cell r="T6">
            <v>23097798</v>
          </cell>
          <cell r="U6">
            <v>28908715</v>
          </cell>
          <cell r="V6">
            <v>24967125</v>
          </cell>
          <cell r="W6">
            <v>36194936</v>
          </cell>
          <cell r="X6">
            <v>24113624</v>
          </cell>
          <cell r="Y6">
            <v>16061110</v>
          </cell>
          <cell r="Z6">
            <v>21825222</v>
          </cell>
          <cell r="AA6">
            <v>21798685</v>
          </cell>
          <cell r="AB6">
            <v>21141120</v>
          </cell>
          <cell r="AC6">
            <v>21269842</v>
          </cell>
          <cell r="AD6">
            <v>17617315</v>
          </cell>
          <cell r="AE6">
            <v>24729764</v>
          </cell>
          <cell r="AF6">
            <v>18676774</v>
          </cell>
          <cell r="AG6">
            <v>19991955</v>
          </cell>
          <cell r="AH6">
            <v>14451463</v>
          </cell>
          <cell r="AI6">
            <v>20233038</v>
          </cell>
          <cell r="AJ6">
            <v>17521489</v>
          </cell>
          <cell r="AK6">
            <v>0</v>
          </cell>
          <cell r="AL6">
            <v>0</v>
          </cell>
        </row>
        <row r="7">
          <cell r="A7" t="str">
            <v>Cash in Vault - Lcy</v>
          </cell>
          <cell r="B7">
            <v>5</v>
          </cell>
          <cell r="C7">
            <v>19808873</v>
          </cell>
          <cell r="D7">
            <v>17326540</v>
          </cell>
          <cell r="E7">
            <v>18988381</v>
          </cell>
          <cell r="F7">
            <v>18124520</v>
          </cell>
          <cell r="G7">
            <v>23817878</v>
          </cell>
          <cell r="H7">
            <v>22347384</v>
          </cell>
          <cell r="I7">
            <v>17904715</v>
          </cell>
          <cell r="J7">
            <v>18575813</v>
          </cell>
          <cell r="K7">
            <v>24537026</v>
          </cell>
          <cell r="L7">
            <v>23690168</v>
          </cell>
          <cell r="M7">
            <v>26115572</v>
          </cell>
          <cell r="N7">
            <v>24655545</v>
          </cell>
          <cell r="O7">
            <v>32977022</v>
          </cell>
          <cell r="P7">
            <v>30473500</v>
          </cell>
          <cell r="Q7">
            <v>24784479</v>
          </cell>
          <cell r="R7">
            <v>19196482</v>
          </cell>
          <cell r="S7">
            <v>23773337</v>
          </cell>
          <cell r="T7">
            <v>23000624</v>
          </cell>
          <cell r="U7">
            <v>28834670</v>
          </cell>
          <cell r="V7">
            <v>24948377</v>
          </cell>
          <cell r="W7">
            <v>35970112</v>
          </cell>
          <cell r="X7">
            <v>23806553</v>
          </cell>
          <cell r="Y7">
            <v>15795472</v>
          </cell>
          <cell r="Z7">
            <v>21581906</v>
          </cell>
          <cell r="AA7">
            <v>21518667</v>
          </cell>
          <cell r="AB7">
            <v>20865190</v>
          </cell>
          <cell r="AC7">
            <v>20896191</v>
          </cell>
          <cell r="AD7">
            <v>17279544</v>
          </cell>
          <cell r="AE7">
            <v>24252638</v>
          </cell>
          <cell r="AF7">
            <v>18211142</v>
          </cell>
          <cell r="AG7">
            <v>19557021</v>
          </cell>
          <cell r="AH7">
            <v>14044486</v>
          </cell>
          <cell r="AI7">
            <v>19801569</v>
          </cell>
          <cell r="AJ7">
            <v>17106927</v>
          </cell>
          <cell r="AK7">
            <v>0</v>
          </cell>
          <cell r="AL7">
            <v>0</v>
          </cell>
        </row>
        <row r="8">
          <cell r="A8" t="str">
            <v>Cash in Vault - Fcy</v>
          </cell>
          <cell r="B8">
            <v>6</v>
          </cell>
          <cell r="C8">
            <v>19087</v>
          </cell>
          <cell r="D8">
            <v>19277</v>
          </cell>
          <cell r="E8">
            <v>79086</v>
          </cell>
          <cell r="F8">
            <v>55369</v>
          </cell>
          <cell r="G8">
            <v>78338</v>
          </cell>
          <cell r="H8">
            <v>56667</v>
          </cell>
          <cell r="I8">
            <v>55150</v>
          </cell>
          <cell r="J8">
            <v>55028</v>
          </cell>
          <cell r="K8">
            <v>47509</v>
          </cell>
          <cell r="L8">
            <v>46710</v>
          </cell>
          <cell r="M8">
            <v>47081</v>
          </cell>
          <cell r="N8">
            <v>33860</v>
          </cell>
          <cell r="O8">
            <v>34852</v>
          </cell>
          <cell r="P8">
            <v>63986</v>
          </cell>
          <cell r="Q8">
            <v>171491</v>
          </cell>
          <cell r="R8">
            <v>135619</v>
          </cell>
          <cell r="S8">
            <v>116331</v>
          </cell>
          <cell r="T8">
            <v>97174</v>
          </cell>
          <cell r="U8">
            <v>74045</v>
          </cell>
          <cell r="V8">
            <v>18748</v>
          </cell>
          <cell r="W8">
            <v>224824</v>
          </cell>
          <cell r="X8">
            <v>211121</v>
          </cell>
          <cell r="Y8">
            <v>180163</v>
          </cell>
          <cell r="Z8">
            <v>173706</v>
          </cell>
          <cell r="AA8">
            <v>179303</v>
          </cell>
          <cell r="AB8">
            <v>176010</v>
          </cell>
          <cell r="AC8">
            <v>318291</v>
          </cell>
          <cell r="AD8">
            <v>191876</v>
          </cell>
          <cell r="AE8">
            <v>355481</v>
          </cell>
          <cell r="AF8">
            <v>344667</v>
          </cell>
          <cell r="AG8">
            <v>348584</v>
          </cell>
          <cell r="AH8">
            <v>349707</v>
          </cell>
          <cell r="AI8">
            <v>353824</v>
          </cell>
          <cell r="AJ8">
            <v>354022</v>
          </cell>
          <cell r="AK8">
            <v>0</v>
          </cell>
          <cell r="AL8">
            <v>0</v>
          </cell>
        </row>
        <row r="9">
          <cell r="A9" t="str">
            <v>Cash in ATM - Lcy</v>
          </cell>
          <cell r="B9">
            <v>7</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95950</v>
          </cell>
          <cell r="Y9">
            <v>85475</v>
          </cell>
          <cell r="Z9">
            <v>69610</v>
          </cell>
          <cell r="AA9">
            <v>100715</v>
          </cell>
          <cell r="AB9">
            <v>99920</v>
          </cell>
          <cell r="AC9">
            <v>55360</v>
          </cell>
          <cell r="AD9">
            <v>145895</v>
          </cell>
          <cell r="AE9">
            <v>121645</v>
          </cell>
          <cell r="AF9">
            <v>120965</v>
          </cell>
          <cell r="AG9">
            <v>86350</v>
          </cell>
          <cell r="AH9">
            <v>57270</v>
          </cell>
          <cell r="AI9">
            <v>77645</v>
          </cell>
          <cell r="AJ9">
            <v>60540</v>
          </cell>
          <cell r="AK9">
            <v>0</v>
          </cell>
          <cell r="AL9">
            <v>0</v>
          </cell>
        </row>
        <row r="10">
          <cell r="A10" t="str">
            <v>Balances with BoG &amp; other Banks</v>
          </cell>
          <cell r="B10">
            <v>8</v>
          </cell>
          <cell r="C10">
            <v>32916065</v>
          </cell>
          <cell r="D10">
            <v>27298155</v>
          </cell>
          <cell r="E10">
            <v>27834304</v>
          </cell>
          <cell r="F10">
            <v>27398880</v>
          </cell>
          <cell r="G10">
            <v>28208405</v>
          </cell>
          <cell r="H10">
            <v>27766179</v>
          </cell>
          <cell r="I10">
            <v>30738220</v>
          </cell>
          <cell r="J10">
            <v>31560499</v>
          </cell>
          <cell r="K10">
            <v>14941329</v>
          </cell>
          <cell r="L10">
            <v>30442567</v>
          </cell>
          <cell r="M10">
            <v>12151844</v>
          </cell>
          <cell r="N10">
            <v>30236656</v>
          </cell>
          <cell r="O10">
            <v>49613525</v>
          </cell>
          <cell r="P10">
            <v>26188136</v>
          </cell>
          <cell r="Q10">
            <v>33645386</v>
          </cell>
          <cell r="R10">
            <v>13428894</v>
          </cell>
          <cell r="S10">
            <v>34174062</v>
          </cell>
          <cell r="T10">
            <v>22429029</v>
          </cell>
          <cell r="U10">
            <v>23167978</v>
          </cell>
          <cell r="V10">
            <v>25768824</v>
          </cell>
          <cell r="W10">
            <v>21584529</v>
          </cell>
          <cell r="X10">
            <v>14342877</v>
          </cell>
          <cell r="Y10">
            <v>20581126</v>
          </cell>
          <cell r="Z10">
            <v>20429359</v>
          </cell>
          <cell r="AA10">
            <v>12143549</v>
          </cell>
          <cell r="AB10">
            <v>14411385</v>
          </cell>
          <cell r="AC10">
            <v>47416317</v>
          </cell>
          <cell r="AD10">
            <v>25159376</v>
          </cell>
          <cell r="AE10">
            <v>5175559</v>
          </cell>
          <cell r="AF10">
            <v>17735943</v>
          </cell>
          <cell r="AG10">
            <v>19477530</v>
          </cell>
          <cell r="AH10">
            <v>43260799</v>
          </cell>
          <cell r="AI10">
            <v>43475936</v>
          </cell>
          <cell r="AJ10">
            <v>59817077</v>
          </cell>
          <cell r="AK10">
            <v>0</v>
          </cell>
          <cell r="AL10">
            <v>0</v>
          </cell>
        </row>
        <row r="11">
          <cell r="A11" t="str">
            <v>BoG Account - Lcy</v>
          </cell>
          <cell r="B11">
            <v>9</v>
          </cell>
          <cell r="C11">
            <v>30052183</v>
          </cell>
          <cell r="D11">
            <v>22155707</v>
          </cell>
          <cell r="E11">
            <v>22127190</v>
          </cell>
          <cell r="F11">
            <v>21532628</v>
          </cell>
          <cell r="G11">
            <v>24198901</v>
          </cell>
          <cell r="H11">
            <v>23013119</v>
          </cell>
          <cell r="I11">
            <v>18754953</v>
          </cell>
          <cell r="J11">
            <v>23096447</v>
          </cell>
          <cell r="K11">
            <v>11679856</v>
          </cell>
          <cell r="L11">
            <v>22145403</v>
          </cell>
          <cell r="M11">
            <v>9109163</v>
          </cell>
          <cell r="N11">
            <v>24893319</v>
          </cell>
          <cell r="O11">
            <v>45774574</v>
          </cell>
          <cell r="P11">
            <v>23281287</v>
          </cell>
          <cell r="Q11">
            <v>27146683</v>
          </cell>
          <cell r="R11">
            <v>9880905</v>
          </cell>
          <cell r="S11">
            <v>30008784</v>
          </cell>
          <cell r="T11">
            <v>18235584</v>
          </cell>
          <cell r="U11">
            <v>19394143</v>
          </cell>
          <cell r="V11">
            <v>20566113</v>
          </cell>
          <cell r="W11">
            <v>16393823</v>
          </cell>
          <cell r="X11">
            <v>10730435</v>
          </cell>
          <cell r="Y11">
            <v>15557276</v>
          </cell>
          <cell r="Z11">
            <v>17038743</v>
          </cell>
          <cell r="AA11">
            <v>10098024</v>
          </cell>
          <cell r="AB11">
            <v>12519414</v>
          </cell>
          <cell r="AC11">
            <v>40577014</v>
          </cell>
          <cell r="AD11">
            <v>23403458</v>
          </cell>
          <cell r="AE11">
            <v>3736185</v>
          </cell>
          <cell r="AF11">
            <v>14005837</v>
          </cell>
          <cell r="AG11">
            <v>17532342</v>
          </cell>
          <cell r="AH11">
            <v>41862455</v>
          </cell>
          <cell r="AI11">
            <v>41269158</v>
          </cell>
          <cell r="AJ11">
            <v>56314748</v>
          </cell>
          <cell r="AK11">
            <v>0</v>
          </cell>
          <cell r="AL11">
            <v>0</v>
          </cell>
        </row>
        <row r="12">
          <cell r="A12" t="str">
            <v>BoG Account - Fcy</v>
          </cell>
          <cell r="B12">
            <v>10</v>
          </cell>
          <cell r="C12">
            <v>1007036</v>
          </cell>
          <cell r="D12">
            <v>1018657</v>
          </cell>
          <cell r="E12">
            <v>950040</v>
          </cell>
          <cell r="F12">
            <v>937237</v>
          </cell>
          <cell r="G12">
            <v>893679</v>
          </cell>
          <cell r="H12">
            <v>913301</v>
          </cell>
          <cell r="I12">
            <v>917745</v>
          </cell>
          <cell r="J12">
            <v>917873</v>
          </cell>
          <cell r="K12">
            <v>923898</v>
          </cell>
          <cell r="L12">
            <v>922176</v>
          </cell>
          <cell r="M12">
            <v>937879</v>
          </cell>
          <cell r="N12">
            <v>977217</v>
          </cell>
          <cell r="O12">
            <v>993700</v>
          </cell>
          <cell r="P12">
            <v>974815</v>
          </cell>
          <cell r="Q12">
            <v>810178</v>
          </cell>
          <cell r="R12">
            <v>785669</v>
          </cell>
          <cell r="S12">
            <v>804248</v>
          </cell>
          <cell r="T12">
            <v>818758</v>
          </cell>
          <cell r="U12">
            <v>820898</v>
          </cell>
          <cell r="V12">
            <v>825608</v>
          </cell>
          <cell r="W12">
            <v>692838</v>
          </cell>
          <cell r="X12">
            <v>690016</v>
          </cell>
          <cell r="Y12">
            <v>687009</v>
          </cell>
          <cell r="Z12">
            <v>687546</v>
          </cell>
          <cell r="AA12">
            <v>578246</v>
          </cell>
          <cell r="AB12">
            <v>577554</v>
          </cell>
          <cell r="AC12">
            <v>399509</v>
          </cell>
          <cell r="AD12">
            <v>399817</v>
          </cell>
          <cell r="AE12">
            <v>180035</v>
          </cell>
          <cell r="AF12">
            <v>231635</v>
          </cell>
          <cell r="AG12">
            <v>240410</v>
          </cell>
          <cell r="AH12">
            <v>241934</v>
          </cell>
          <cell r="AI12">
            <v>231141</v>
          </cell>
          <cell r="AJ12">
            <v>231736</v>
          </cell>
          <cell r="AK12">
            <v>0</v>
          </cell>
          <cell r="AL12">
            <v>0</v>
          </cell>
        </row>
        <row r="13">
          <cell r="A13" t="str">
            <v>Other Banks' Balances (Fcy)</v>
          </cell>
          <cell r="B13">
            <v>11</v>
          </cell>
          <cell r="C13">
            <v>1856846</v>
          </cell>
          <cell r="D13">
            <v>4123791</v>
          </cell>
          <cell r="E13">
            <v>4757074</v>
          </cell>
          <cell r="F13">
            <v>4929015</v>
          </cell>
          <cell r="G13">
            <v>3115825</v>
          </cell>
          <cell r="H13">
            <v>3839759</v>
          </cell>
          <cell r="I13">
            <v>11065522</v>
          </cell>
          <cell r="J13">
            <v>7546179</v>
          </cell>
          <cell r="K13">
            <v>2337575</v>
          </cell>
          <cell r="L13">
            <v>7374988</v>
          </cell>
          <cell r="M13">
            <v>2104802</v>
          </cell>
          <cell r="N13">
            <v>4366120</v>
          </cell>
          <cell r="O13">
            <v>2845251</v>
          </cell>
          <cell r="P13">
            <v>1932034</v>
          </cell>
          <cell r="Q13">
            <v>5688525</v>
          </cell>
          <cell r="R13">
            <v>2762320</v>
          </cell>
          <cell r="S13">
            <v>3361030</v>
          </cell>
          <cell r="T13">
            <v>3374687</v>
          </cell>
          <cell r="U13">
            <v>2952937</v>
          </cell>
          <cell r="V13">
            <v>4377103</v>
          </cell>
          <cell r="W13">
            <v>4497868</v>
          </cell>
          <cell r="X13">
            <v>2922426</v>
          </cell>
          <cell r="Y13">
            <v>4336841</v>
          </cell>
          <cell r="Z13">
            <v>2703070</v>
          </cell>
          <cell r="AA13">
            <v>1467279</v>
          </cell>
          <cell r="AB13">
            <v>1314417</v>
          </cell>
          <cell r="AC13">
            <v>6439794</v>
          </cell>
          <cell r="AD13">
            <v>1356101</v>
          </cell>
          <cell r="AE13">
            <v>1259339</v>
          </cell>
          <cell r="AF13">
            <v>3498471</v>
          </cell>
          <cell r="AG13">
            <v>1704778</v>
          </cell>
          <cell r="AH13">
            <v>1156410</v>
          </cell>
          <cell r="AI13">
            <v>1975637</v>
          </cell>
          <cell r="AJ13">
            <v>3270593</v>
          </cell>
          <cell r="AK13">
            <v>0</v>
          </cell>
          <cell r="AL13">
            <v>0</v>
          </cell>
        </row>
        <row r="14">
          <cell r="A14" t="str">
            <v>Placements &amp; Repos</v>
          </cell>
          <cell r="B14">
            <v>12</v>
          </cell>
          <cell r="C14">
            <v>144000000</v>
          </cell>
          <cell r="D14">
            <v>152000000</v>
          </cell>
          <cell r="E14">
            <v>118000000</v>
          </cell>
          <cell r="F14">
            <v>95000000</v>
          </cell>
          <cell r="G14">
            <v>125000000</v>
          </cell>
          <cell r="H14">
            <v>117000000</v>
          </cell>
          <cell r="I14">
            <v>130000000</v>
          </cell>
          <cell r="J14">
            <v>91000000</v>
          </cell>
          <cell r="K14">
            <v>109000000</v>
          </cell>
          <cell r="L14">
            <v>133000000</v>
          </cell>
          <cell r="M14">
            <v>213000000</v>
          </cell>
          <cell r="N14">
            <v>88000000</v>
          </cell>
          <cell r="O14">
            <v>126000000</v>
          </cell>
          <cell r="P14">
            <v>163000000</v>
          </cell>
          <cell r="Q14">
            <v>127000000</v>
          </cell>
          <cell r="R14">
            <v>101000000</v>
          </cell>
          <cell r="S14">
            <v>174871306</v>
          </cell>
          <cell r="T14">
            <v>199000000</v>
          </cell>
          <cell r="U14">
            <v>224000000</v>
          </cell>
          <cell r="V14">
            <v>192000000</v>
          </cell>
          <cell r="W14">
            <v>233000000</v>
          </cell>
          <cell r="X14">
            <v>210000001</v>
          </cell>
          <cell r="Y14">
            <v>203000000</v>
          </cell>
          <cell r="Z14">
            <v>138000000</v>
          </cell>
          <cell r="AA14">
            <v>198000001</v>
          </cell>
          <cell r="AB14">
            <v>174000000</v>
          </cell>
          <cell r="AC14">
            <v>184425000</v>
          </cell>
          <cell r="AD14">
            <v>162008826</v>
          </cell>
          <cell r="AE14">
            <v>219999677</v>
          </cell>
          <cell r="AF14">
            <v>181269677</v>
          </cell>
          <cell r="AG14">
            <v>180536119</v>
          </cell>
          <cell r="AH14">
            <v>131047215</v>
          </cell>
          <cell r="AI14">
            <v>176047215</v>
          </cell>
          <cell r="AJ14">
            <v>239549674</v>
          </cell>
          <cell r="AK14">
            <v>0</v>
          </cell>
          <cell r="AL14">
            <v>0</v>
          </cell>
        </row>
        <row r="15">
          <cell r="A15" t="str">
            <v>Placement - Inter Bank</v>
          </cell>
          <cell r="B15">
            <v>13</v>
          </cell>
          <cell r="C15">
            <v>57000000</v>
          </cell>
          <cell r="D15">
            <v>70000000</v>
          </cell>
          <cell r="E15">
            <v>35000000</v>
          </cell>
          <cell r="F15">
            <v>32000000</v>
          </cell>
          <cell r="G15">
            <v>62000000</v>
          </cell>
          <cell r="H15">
            <v>54000000</v>
          </cell>
          <cell r="I15">
            <v>67000000</v>
          </cell>
          <cell r="J15">
            <v>28000000</v>
          </cell>
          <cell r="K15">
            <v>51000000</v>
          </cell>
          <cell r="L15">
            <v>65000000</v>
          </cell>
          <cell r="M15">
            <v>140000000</v>
          </cell>
          <cell r="N15">
            <v>10000000</v>
          </cell>
          <cell r="O15">
            <v>43000000</v>
          </cell>
          <cell r="P15">
            <v>60000000</v>
          </cell>
          <cell r="Q15">
            <v>34000000</v>
          </cell>
          <cell r="R15">
            <v>28000000</v>
          </cell>
          <cell r="S15">
            <v>81000000</v>
          </cell>
          <cell r="T15">
            <v>89000000</v>
          </cell>
          <cell r="U15">
            <v>114000000</v>
          </cell>
          <cell r="V15">
            <v>92000000</v>
          </cell>
          <cell r="W15">
            <v>148000000</v>
          </cell>
          <cell r="X15">
            <v>109000000</v>
          </cell>
          <cell r="Y15">
            <v>79000000</v>
          </cell>
          <cell r="Z15">
            <v>24000000</v>
          </cell>
          <cell r="AA15">
            <v>90000000</v>
          </cell>
          <cell r="AB15">
            <v>73000000</v>
          </cell>
          <cell r="AC15">
            <v>70000000</v>
          </cell>
          <cell r="AD15">
            <v>36000000</v>
          </cell>
          <cell r="AE15">
            <v>100000000</v>
          </cell>
          <cell r="AF15">
            <v>61000000</v>
          </cell>
          <cell r="AG15">
            <v>60000000</v>
          </cell>
          <cell r="AH15">
            <v>20000000</v>
          </cell>
          <cell r="AI15">
            <v>80000000</v>
          </cell>
          <cell r="AJ15">
            <v>95000000</v>
          </cell>
          <cell r="AK15">
            <v>0</v>
          </cell>
          <cell r="AL15">
            <v>0</v>
          </cell>
        </row>
        <row r="16">
          <cell r="A16" t="str">
            <v>Repos with other Banks</v>
          </cell>
          <cell r="B16">
            <v>14</v>
          </cell>
          <cell r="C16">
            <v>87000000</v>
          </cell>
          <cell r="D16">
            <v>82000000</v>
          </cell>
          <cell r="E16">
            <v>83000000</v>
          </cell>
          <cell r="F16">
            <v>63000000</v>
          </cell>
          <cell r="G16">
            <v>63000000</v>
          </cell>
          <cell r="H16">
            <v>63000000</v>
          </cell>
          <cell r="I16">
            <v>63000000</v>
          </cell>
          <cell r="J16">
            <v>63000000</v>
          </cell>
          <cell r="K16">
            <v>58000000</v>
          </cell>
          <cell r="L16">
            <v>68000000</v>
          </cell>
          <cell r="M16">
            <v>73000000</v>
          </cell>
          <cell r="N16">
            <v>78000000</v>
          </cell>
          <cell r="O16">
            <v>83000000</v>
          </cell>
          <cell r="P16">
            <v>83000000</v>
          </cell>
          <cell r="Q16">
            <v>83000000</v>
          </cell>
          <cell r="R16">
            <v>73000000</v>
          </cell>
          <cell r="S16">
            <v>79000000</v>
          </cell>
          <cell r="T16">
            <v>85000000</v>
          </cell>
          <cell r="U16">
            <v>90000000</v>
          </cell>
          <cell r="V16">
            <v>80000000</v>
          </cell>
          <cell r="W16">
            <v>80000000</v>
          </cell>
          <cell r="X16">
            <v>91000000</v>
          </cell>
          <cell r="Y16">
            <v>110000000</v>
          </cell>
          <cell r="Z16">
            <v>114000000</v>
          </cell>
          <cell r="AA16">
            <v>103000000</v>
          </cell>
          <cell r="AB16">
            <v>101000000</v>
          </cell>
          <cell r="AC16">
            <v>114425000</v>
          </cell>
          <cell r="AD16">
            <v>121000000</v>
          </cell>
          <cell r="AE16">
            <v>115000000</v>
          </cell>
          <cell r="AF16">
            <v>115270000</v>
          </cell>
          <cell r="AG16">
            <v>120536119</v>
          </cell>
          <cell r="AH16">
            <v>111047215</v>
          </cell>
          <cell r="AI16">
            <v>96047215</v>
          </cell>
          <cell r="AJ16">
            <v>124338292</v>
          </cell>
          <cell r="AK16">
            <v>0</v>
          </cell>
          <cell r="AL16">
            <v>0</v>
          </cell>
        </row>
        <row r="17">
          <cell r="A17" t="str">
            <v>BoG Bill</v>
          </cell>
          <cell r="B17">
            <v>15</v>
          </cell>
          <cell r="C17">
            <v>0</v>
          </cell>
          <cell r="D17">
            <v>0</v>
          </cell>
          <cell r="E17">
            <v>0</v>
          </cell>
          <cell r="F17">
            <v>0</v>
          </cell>
          <cell r="G17">
            <v>0</v>
          </cell>
          <cell r="H17">
            <v>4040001</v>
          </cell>
          <cell r="I17">
            <v>4000001</v>
          </cell>
          <cell r="J17">
            <v>0</v>
          </cell>
          <cell r="K17">
            <v>0</v>
          </cell>
          <cell r="L17">
            <v>0</v>
          </cell>
          <cell r="M17">
            <v>20000000</v>
          </cell>
          <cell r="N17">
            <v>10000000</v>
          </cell>
          <cell r="O17">
            <v>0</v>
          </cell>
          <cell r="P17">
            <v>20000000</v>
          </cell>
          <cell r="Q17">
            <v>10000000</v>
          </cell>
          <cell r="R17">
            <v>0</v>
          </cell>
          <cell r="S17">
            <v>14871306</v>
          </cell>
          <cell r="T17">
            <v>25000000</v>
          </cell>
          <cell r="U17">
            <v>20000000</v>
          </cell>
          <cell r="V17">
            <v>20000000</v>
          </cell>
          <cell r="W17">
            <v>5000000</v>
          </cell>
          <cell r="X17">
            <v>10000001</v>
          </cell>
          <cell r="Y17">
            <v>14000000</v>
          </cell>
          <cell r="Z17">
            <v>0</v>
          </cell>
          <cell r="AA17">
            <v>5000001</v>
          </cell>
          <cell r="AB17">
            <v>0</v>
          </cell>
          <cell r="AC17">
            <v>0</v>
          </cell>
          <cell r="AD17">
            <v>5008826</v>
          </cell>
          <cell r="AE17">
            <v>4999677</v>
          </cell>
          <cell r="AF17">
            <v>4999677</v>
          </cell>
          <cell r="AG17">
            <v>0</v>
          </cell>
          <cell r="AH17">
            <v>0</v>
          </cell>
          <cell r="AI17">
            <v>0</v>
          </cell>
          <cell r="AJ17">
            <v>20211382</v>
          </cell>
          <cell r="AK17">
            <v>0</v>
          </cell>
          <cell r="AL17">
            <v>0</v>
          </cell>
        </row>
        <row r="18">
          <cell r="A18" t="str">
            <v>E-Value stock</v>
          </cell>
          <cell r="B18">
            <v>16</v>
          </cell>
          <cell r="C18">
            <v>0</v>
          </cell>
          <cell r="D18">
            <v>0</v>
          </cell>
          <cell r="E18">
            <v>0</v>
          </cell>
          <cell r="F18">
            <v>0</v>
          </cell>
          <cell r="G18">
            <v>0</v>
          </cell>
          <cell r="H18">
            <v>0</v>
          </cell>
          <cell r="I18">
            <v>0</v>
          </cell>
          <cell r="J18">
            <v>0</v>
          </cell>
          <cell r="K18">
            <v>0</v>
          </cell>
          <cell r="L18">
            <v>0</v>
          </cell>
          <cell r="M18">
            <v>0</v>
          </cell>
          <cell r="N18">
            <v>2431922</v>
          </cell>
          <cell r="O18">
            <v>3351713.8000000003</v>
          </cell>
          <cell r="P18">
            <v>2216721.66</v>
          </cell>
          <cell r="Q18">
            <v>2006713.96</v>
          </cell>
          <cell r="R18">
            <v>1790777.7499999995</v>
          </cell>
          <cell r="S18">
            <v>3263819.68</v>
          </cell>
          <cell r="T18">
            <v>1420190.62</v>
          </cell>
          <cell r="U18">
            <v>695499.84000000008</v>
          </cell>
          <cell r="V18">
            <v>2989963</v>
          </cell>
          <cell r="W18">
            <v>8594077</v>
          </cell>
          <cell r="X18">
            <v>4847564</v>
          </cell>
          <cell r="Y18">
            <v>3398349</v>
          </cell>
          <cell r="Z18">
            <v>2056934</v>
          </cell>
          <cell r="AA18">
            <v>3570012</v>
          </cell>
          <cell r="AB18">
            <v>4586662</v>
          </cell>
          <cell r="AC18">
            <v>5139886</v>
          </cell>
          <cell r="AD18">
            <v>5523942</v>
          </cell>
          <cell r="AE18">
            <v>6291776</v>
          </cell>
          <cell r="AF18">
            <v>2609924</v>
          </cell>
          <cell r="AG18">
            <v>3442267</v>
          </cell>
          <cell r="AH18">
            <v>2517318</v>
          </cell>
          <cell r="AI18">
            <v>1155832</v>
          </cell>
          <cell r="AJ18">
            <v>2840112</v>
          </cell>
          <cell r="AK18">
            <v>0</v>
          </cell>
          <cell r="AL18">
            <v>0</v>
          </cell>
        </row>
        <row r="19">
          <cell r="A19" t="str">
            <v>Airtel master wallet</v>
          </cell>
          <cell r="B19">
            <v>17</v>
          </cell>
          <cell r="C19">
            <v>0</v>
          </cell>
          <cell r="D19">
            <v>0</v>
          </cell>
          <cell r="E19">
            <v>0</v>
          </cell>
          <cell r="F19">
            <v>0</v>
          </cell>
          <cell r="G19">
            <v>0</v>
          </cell>
          <cell r="H19">
            <v>0</v>
          </cell>
          <cell r="I19">
            <v>0</v>
          </cell>
          <cell r="J19">
            <v>0</v>
          </cell>
          <cell r="K19">
            <v>0</v>
          </cell>
          <cell r="L19">
            <v>0</v>
          </cell>
          <cell r="M19">
            <v>0</v>
          </cell>
          <cell r="N19">
            <v>0</v>
          </cell>
          <cell r="O19">
            <v>33411.14</v>
          </cell>
          <cell r="P19">
            <v>30879.989999999998</v>
          </cell>
          <cell r="Q19">
            <v>37344.14</v>
          </cell>
          <cell r="R19">
            <v>37716.93</v>
          </cell>
          <cell r="S19">
            <v>42956</v>
          </cell>
          <cell r="T19">
            <v>52211.62</v>
          </cell>
          <cell r="U19">
            <v>59683.3</v>
          </cell>
          <cell r="V19">
            <v>45300</v>
          </cell>
          <cell r="W19">
            <v>94705</v>
          </cell>
          <cell r="X19">
            <v>130675</v>
          </cell>
          <cell r="Y19">
            <v>177935</v>
          </cell>
          <cell r="Z19">
            <v>198304</v>
          </cell>
          <cell r="AA19">
            <v>228754</v>
          </cell>
          <cell r="AB19">
            <v>238215</v>
          </cell>
          <cell r="AC19">
            <v>235488</v>
          </cell>
          <cell r="AD19">
            <v>246591</v>
          </cell>
          <cell r="AE19">
            <v>269210</v>
          </cell>
          <cell r="AF19">
            <v>276745</v>
          </cell>
          <cell r="AG19">
            <v>376590</v>
          </cell>
          <cell r="AH19">
            <v>270879</v>
          </cell>
          <cell r="AI19">
            <v>271342</v>
          </cell>
          <cell r="AJ19">
            <v>269096</v>
          </cell>
          <cell r="AK19">
            <v>0</v>
          </cell>
          <cell r="AL19">
            <v>0</v>
          </cell>
        </row>
        <row r="20">
          <cell r="A20" t="str">
            <v>MTN master wallet</v>
          </cell>
          <cell r="B20">
            <v>18</v>
          </cell>
          <cell r="C20">
            <v>0</v>
          </cell>
          <cell r="D20">
            <v>0</v>
          </cell>
          <cell r="E20">
            <v>0</v>
          </cell>
          <cell r="F20">
            <v>0</v>
          </cell>
          <cell r="G20">
            <v>0</v>
          </cell>
          <cell r="H20">
            <v>0</v>
          </cell>
          <cell r="I20">
            <v>0</v>
          </cell>
          <cell r="J20">
            <v>0</v>
          </cell>
          <cell r="K20">
            <v>0</v>
          </cell>
          <cell r="L20">
            <v>0</v>
          </cell>
          <cell r="M20">
            <v>0</v>
          </cell>
          <cell r="N20">
            <v>2431922</v>
          </cell>
          <cell r="O20">
            <v>3318302.66</v>
          </cell>
          <cell r="P20">
            <v>2185841.67</v>
          </cell>
          <cell r="Q20">
            <v>1969369.82</v>
          </cell>
          <cell r="R20">
            <v>1753060.8199999996</v>
          </cell>
          <cell r="S20">
            <v>3220863.68</v>
          </cell>
          <cell r="T20">
            <v>1367979</v>
          </cell>
          <cell r="U20">
            <v>635816.54</v>
          </cell>
          <cell r="V20">
            <v>2944663</v>
          </cell>
          <cell r="W20">
            <v>8499372</v>
          </cell>
          <cell r="X20">
            <v>4716889</v>
          </cell>
          <cell r="Y20">
            <v>3220414</v>
          </cell>
          <cell r="Z20">
            <v>1858630</v>
          </cell>
          <cell r="AA20">
            <v>3341258</v>
          </cell>
          <cell r="AB20">
            <v>4348447</v>
          </cell>
          <cell r="AC20">
            <v>4904398</v>
          </cell>
          <cell r="AD20">
            <v>5277351</v>
          </cell>
          <cell r="AE20">
            <v>6022566</v>
          </cell>
          <cell r="AF20">
            <v>2333179</v>
          </cell>
          <cell r="AG20">
            <v>3065677</v>
          </cell>
          <cell r="AH20">
            <v>2246439</v>
          </cell>
          <cell r="AI20">
            <v>884490</v>
          </cell>
          <cell r="AJ20">
            <v>2571016</v>
          </cell>
          <cell r="AK20">
            <v>0</v>
          </cell>
          <cell r="AL20">
            <v>0</v>
          </cell>
        </row>
        <row r="21">
          <cell r="A21" t="str">
            <v>Vodafone master wallet</v>
          </cell>
          <cell r="B21">
            <v>19</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A22" t="str">
            <v>Items in course of collection</v>
          </cell>
          <cell r="B22">
            <v>20</v>
          </cell>
          <cell r="C22">
            <v>-210759</v>
          </cell>
          <cell r="D22">
            <v>50408.78</v>
          </cell>
          <cell r="E22">
            <v>-36821.089999999997</v>
          </cell>
          <cell r="F22">
            <v>136125.69</v>
          </cell>
          <cell r="G22">
            <v>30060.68</v>
          </cell>
          <cell r="H22">
            <v>4530838.54</v>
          </cell>
          <cell r="I22">
            <v>-37434.199999999997</v>
          </cell>
          <cell r="J22">
            <v>10527.29</v>
          </cell>
          <cell r="K22">
            <v>241867.50000000003</v>
          </cell>
          <cell r="L22">
            <v>48080.49</v>
          </cell>
          <cell r="M22">
            <v>-1932669.4000000001</v>
          </cell>
          <cell r="N22">
            <v>-3570</v>
          </cell>
          <cell r="O22">
            <v>1395159</v>
          </cell>
          <cell r="P22">
            <v>10414</v>
          </cell>
          <cell r="Q22">
            <v>117352</v>
          </cell>
          <cell r="R22">
            <v>142832</v>
          </cell>
          <cell r="S22">
            <v>410435</v>
          </cell>
          <cell r="T22">
            <v>1646837</v>
          </cell>
          <cell r="U22">
            <v>7681</v>
          </cell>
          <cell r="V22">
            <v>-833357</v>
          </cell>
          <cell r="W22">
            <v>598921</v>
          </cell>
          <cell r="X22">
            <v>-1113</v>
          </cell>
          <cell r="Y22">
            <v>0</v>
          </cell>
          <cell r="Z22">
            <v>-1085970.67</v>
          </cell>
          <cell r="AA22">
            <v>66231</v>
          </cell>
          <cell r="AB22">
            <v>-7817</v>
          </cell>
          <cell r="AC22">
            <v>-15325</v>
          </cell>
          <cell r="AD22">
            <v>181478</v>
          </cell>
          <cell r="AE22">
            <v>4278</v>
          </cell>
          <cell r="AF22">
            <v>71180</v>
          </cell>
          <cell r="AG22">
            <v>13510</v>
          </cell>
          <cell r="AH22">
            <v>821583</v>
          </cell>
          <cell r="AI22">
            <v>50012</v>
          </cell>
          <cell r="AJ22">
            <v>19398</v>
          </cell>
          <cell r="AK22">
            <v>0</v>
          </cell>
          <cell r="AL22">
            <v>0</v>
          </cell>
        </row>
        <row r="23">
          <cell r="A23" t="str">
            <v xml:space="preserve">Total Investment </v>
          </cell>
          <cell r="B23">
            <v>21</v>
          </cell>
          <cell r="C23">
            <v>53194946</v>
          </cell>
          <cell r="D23">
            <v>58161949</v>
          </cell>
          <cell r="E23">
            <v>63148039</v>
          </cell>
          <cell r="F23">
            <v>68852641</v>
          </cell>
          <cell r="G23">
            <v>56355261</v>
          </cell>
          <cell r="H23">
            <v>48722042</v>
          </cell>
          <cell r="I23">
            <v>57131468</v>
          </cell>
          <cell r="J23">
            <v>58076369</v>
          </cell>
          <cell r="K23">
            <v>73203091</v>
          </cell>
          <cell r="L23">
            <v>64947923</v>
          </cell>
          <cell r="M23">
            <v>54018808</v>
          </cell>
          <cell r="N23">
            <v>55420214</v>
          </cell>
          <cell r="O23">
            <v>52222931</v>
          </cell>
          <cell r="P23">
            <v>55916750</v>
          </cell>
          <cell r="Q23">
            <v>66534460</v>
          </cell>
          <cell r="R23">
            <v>77023105</v>
          </cell>
          <cell r="S23">
            <v>60206258</v>
          </cell>
          <cell r="T23">
            <v>55417779</v>
          </cell>
          <cell r="U23">
            <v>53024033</v>
          </cell>
          <cell r="V23">
            <v>70751688</v>
          </cell>
          <cell r="W23">
            <v>79587268</v>
          </cell>
          <cell r="X23">
            <v>69760578</v>
          </cell>
          <cell r="Y23">
            <v>59135519</v>
          </cell>
          <cell r="Z23">
            <v>62791396</v>
          </cell>
          <cell r="AA23">
            <v>68700916</v>
          </cell>
          <cell r="AB23">
            <v>72539359</v>
          </cell>
          <cell r="AC23">
            <v>86176285</v>
          </cell>
          <cell r="AD23">
            <v>92665969</v>
          </cell>
          <cell r="AE23">
            <v>82646550</v>
          </cell>
          <cell r="AF23">
            <v>84904794</v>
          </cell>
          <cell r="AG23">
            <v>86565062</v>
          </cell>
          <cell r="AH23">
            <v>95315584</v>
          </cell>
          <cell r="AI23">
            <v>97734130</v>
          </cell>
          <cell r="AJ23">
            <v>80598814</v>
          </cell>
          <cell r="AK23">
            <v>0</v>
          </cell>
          <cell r="AL23">
            <v>0</v>
          </cell>
        </row>
        <row r="24">
          <cell r="A24" t="str">
            <v>91-Day GoG Treasury Bills</v>
          </cell>
          <cell r="B24">
            <v>22</v>
          </cell>
          <cell r="C24">
            <v>8602799</v>
          </cell>
          <cell r="D24">
            <v>8544077</v>
          </cell>
          <cell r="E24">
            <v>16622761</v>
          </cell>
          <cell r="F24">
            <v>21934397</v>
          </cell>
          <cell r="G24">
            <v>11934754</v>
          </cell>
          <cell r="H24">
            <v>6675589</v>
          </cell>
          <cell r="I24">
            <v>14562896</v>
          </cell>
          <cell r="J24">
            <v>14731304</v>
          </cell>
          <cell r="K24">
            <v>27656130</v>
          </cell>
          <cell r="L24">
            <v>17950814</v>
          </cell>
          <cell r="M24">
            <v>11493935</v>
          </cell>
          <cell r="N24">
            <v>10588679</v>
          </cell>
          <cell r="O24">
            <v>11048102</v>
          </cell>
          <cell r="P24">
            <v>14884251</v>
          </cell>
          <cell r="Q24">
            <v>19321709</v>
          </cell>
          <cell r="R24">
            <v>21856179</v>
          </cell>
          <cell r="S24">
            <v>17160220</v>
          </cell>
          <cell r="T24">
            <v>14733593</v>
          </cell>
          <cell r="U24">
            <v>11089682</v>
          </cell>
          <cell r="V24">
            <v>18329366</v>
          </cell>
          <cell r="W24">
            <v>25777095</v>
          </cell>
          <cell r="X24">
            <v>14514416</v>
          </cell>
          <cell r="Y24">
            <v>8239660</v>
          </cell>
          <cell r="Z24">
            <v>6093767</v>
          </cell>
          <cell r="AA24">
            <v>5514820</v>
          </cell>
          <cell r="AB24">
            <v>10592101</v>
          </cell>
          <cell r="AC24">
            <v>14263639</v>
          </cell>
          <cell r="AD24">
            <v>15659461</v>
          </cell>
          <cell r="AE24">
            <v>7597031</v>
          </cell>
          <cell r="AF24">
            <v>10281670</v>
          </cell>
          <cell r="AG24">
            <v>18753457</v>
          </cell>
          <cell r="AH24">
            <v>27738958</v>
          </cell>
          <cell r="AI24">
            <v>32007925</v>
          </cell>
          <cell r="AJ24">
            <v>14021123</v>
          </cell>
          <cell r="AK24">
            <v>0</v>
          </cell>
          <cell r="AL24">
            <v>0</v>
          </cell>
        </row>
        <row r="25">
          <cell r="A25" t="str">
            <v>182-Day GoG Treasury Bills</v>
          </cell>
          <cell r="B25">
            <v>23</v>
          </cell>
          <cell r="C25">
            <v>12638847</v>
          </cell>
          <cell r="D25">
            <v>13159072</v>
          </cell>
          <cell r="E25">
            <v>10466478</v>
          </cell>
          <cell r="F25">
            <v>11209244</v>
          </cell>
          <cell r="G25">
            <v>9580007</v>
          </cell>
          <cell r="H25">
            <v>7205953</v>
          </cell>
          <cell r="I25">
            <v>8586072</v>
          </cell>
          <cell r="J25">
            <v>8947865</v>
          </cell>
          <cell r="K25">
            <v>9563861</v>
          </cell>
          <cell r="L25">
            <v>10385809</v>
          </cell>
          <cell r="M25">
            <v>8454073</v>
          </cell>
          <cell r="N25">
            <v>5470487</v>
          </cell>
          <cell r="O25">
            <v>6548429</v>
          </cell>
          <cell r="P25">
            <v>5849423</v>
          </cell>
          <cell r="Q25">
            <v>8461765</v>
          </cell>
          <cell r="R25">
            <v>16122692</v>
          </cell>
          <cell r="S25">
            <v>8595594</v>
          </cell>
          <cell r="T25">
            <v>2349021</v>
          </cell>
          <cell r="U25">
            <v>1820185</v>
          </cell>
          <cell r="V25">
            <v>5833156</v>
          </cell>
          <cell r="W25">
            <v>7094307</v>
          </cell>
          <cell r="X25">
            <v>8836296</v>
          </cell>
          <cell r="Y25">
            <v>7971505</v>
          </cell>
          <cell r="Z25">
            <v>13053275</v>
          </cell>
          <cell r="AA25">
            <v>17997442</v>
          </cell>
          <cell r="AB25">
            <v>17253578</v>
          </cell>
          <cell r="AC25">
            <v>23164682</v>
          </cell>
          <cell r="AD25">
            <v>23283946</v>
          </cell>
          <cell r="AE25">
            <v>21260091</v>
          </cell>
          <cell r="AF25">
            <v>20612696</v>
          </cell>
          <cell r="AG25">
            <v>18757276</v>
          </cell>
          <cell r="AH25">
            <v>18437798</v>
          </cell>
          <cell r="AI25">
            <v>16024377</v>
          </cell>
          <cell r="AJ25">
            <v>16014913</v>
          </cell>
          <cell r="AK25">
            <v>0</v>
          </cell>
          <cell r="AL25">
            <v>0</v>
          </cell>
        </row>
        <row r="26">
          <cell r="A26" t="str">
            <v>1 Year Note</v>
          </cell>
          <cell r="B26">
            <v>24</v>
          </cell>
          <cell r="C26">
            <v>5635000</v>
          </cell>
          <cell r="D26">
            <v>10140500</v>
          </cell>
          <cell r="E26">
            <v>9740500</v>
          </cell>
          <cell r="F26">
            <v>9750700</v>
          </cell>
          <cell r="G26">
            <v>9240500</v>
          </cell>
          <cell r="H26">
            <v>9240500</v>
          </cell>
          <cell r="I26">
            <v>8382500</v>
          </cell>
          <cell r="J26">
            <v>8300200</v>
          </cell>
          <cell r="K26">
            <v>9711100</v>
          </cell>
          <cell r="L26">
            <v>10319300</v>
          </cell>
          <cell r="M26">
            <v>11021300</v>
          </cell>
          <cell r="N26">
            <v>15804548</v>
          </cell>
          <cell r="O26">
            <v>13569900</v>
          </cell>
          <cell r="P26">
            <v>13781774</v>
          </cell>
          <cell r="Q26">
            <v>17847684</v>
          </cell>
          <cell r="R26">
            <v>17632932</v>
          </cell>
          <cell r="S26">
            <v>17619142</v>
          </cell>
          <cell r="T26">
            <v>19990564</v>
          </cell>
          <cell r="U26">
            <v>20235364</v>
          </cell>
          <cell r="V26">
            <v>26710364</v>
          </cell>
          <cell r="W26">
            <v>26737064</v>
          </cell>
          <cell r="X26">
            <v>25951064</v>
          </cell>
          <cell r="Y26">
            <v>24465552</v>
          </cell>
          <cell r="Z26">
            <v>25049552</v>
          </cell>
          <cell r="AA26">
            <v>21001352</v>
          </cell>
          <cell r="AB26">
            <v>20491378</v>
          </cell>
          <cell r="AC26">
            <v>24453212</v>
          </cell>
          <cell r="AD26">
            <v>29420112</v>
          </cell>
          <cell r="AE26">
            <v>29486978</v>
          </cell>
          <cell r="AF26">
            <v>29607978</v>
          </cell>
          <cell r="AG26">
            <v>24651879</v>
          </cell>
          <cell r="AH26">
            <v>25233378</v>
          </cell>
          <cell r="AI26">
            <v>25971378</v>
          </cell>
          <cell r="AJ26">
            <v>26952328</v>
          </cell>
          <cell r="AK26">
            <v>0</v>
          </cell>
          <cell r="AL26">
            <v>0</v>
          </cell>
        </row>
        <row r="27">
          <cell r="A27" t="str">
            <v>2 Year Note</v>
          </cell>
          <cell r="B27">
            <v>25</v>
          </cell>
          <cell r="C27">
            <v>21318300</v>
          </cell>
          <cell r="D27">
            <v>21318300</v>
          </cell>
          <cell r="E27">
            <v>21318300</v>
          </cell>
          <cell r="F27">
            <v>20958300</v>
          </cell>
          <cell r="G27">
            <v>20600000</v>
          </cell>
          <cell r="H27">
            <v>20600000</v>
          </cell>
          <cell r="I27">
            <v>20600000</v>
          </cell>
          <cell r="J27">
            <v>21097000</v>
          </cell>
          <cell r="K27">
            <v>21272000</v>
          </cell>
          <cell r="L27">
            <v>21292000</v>
          </cell>
          <cell r="M27">
            <v>18049500</v>
          </cell>
          <cell r="N27">
            <v>18556500</v>
          </cell>
          <cell r="O27">
            <v>16056500</v>
          </cell>
          <cell r="P27">
            <v>16101302</v>
          </cell>
          <cell r="Q27">
            <v>15603302</v>
          </cell>
          <cell r="R27">
            <v>16111302</v>
          </cell>
          <cell r="S27">
            <v>11531302</v>
          </cell>
          <cell r="T27">
            <v>10044601</v>
          </cell>
          <cell r="U27">
            <v>9578802</v>
          </cell>
          <cell r="V27">
            <v>9578802</v>
          </cell>
          <cell r="W27">
            <v>9678802</v>
          </cell>
          <cell r="X27">
            <v>10158802</v>
          </cell>
          <cell r="Y27">
            <v>8158802</v>
          </cell>
          <cell r="Z27">
            <v>8294802</v>
          </cell>
          <cell r="AA27">
            <v>13887302</v>
          </cell>
          <cell r="AB27">
            <v>13902302</v>
          </cell>
          <cell r="AC27">
            <v>13994752</v>
          </cell>
          <cell r="AD27">
            <v>14002450</v>
          </cell>
          <cell r="AE27">
            <v>14002450</v>
          </cell>
          <cell r="AF27">
            <v>14102450</v>
          </cell>
          <cell r="AG27">
            <v>14102450</v>
          </cell>
          <cell r="AH27">
            <v>13605450</v>
          </cell>
          <cell r="AI27">
            <v>13430450</v>
          </cell>
          <cell r="AJ27">
            <v>13310450</v>
          </cell>
          <cell r="AK27">
            <v>0</v>
          </cell>
          <cell r="AL27">
            <v>0</v>
          </cell>
        </row>
        <row r="28">
          <cell r="A28" t="str">
            <v>3 Year Note</v>
          </cell>
          <cell r="B28">
            <v>26</v>
          </cell>
          <cell r="C28">
            <v>0</v>
          </cell>
          <cell r="D28">
            <v>0</v>
          </cell>
          <cell r="E28">
            <v>0</v>
          </cell>
          <cell r="F28">
            <v>0</v>
          </cell>
          <cell r="G28">
            <v>0</v>
          </cell>
          <cell r="H28">
            <v>0</v>
          </cell>
          <cell r="I28">
            <v>0</v>
          </cell>
          <cell r="J28">
            <v>0</v>
          </cell>
          <cell r="K28">
            <v>0</v>
          </cell>
          <cell r="L28">
            <v>0</v>
          </cell>
          <cell r="M28">
            <v>0</v>
          </cell>
          <cell r="N28">
            <v>0</v>
          </cell>
          <cell r="O28">
            <v>0</v>
          </cell>
          <cell r="P28">
            <v>300000</v>
          </cell>
          <cell r="Q28">
            <v>300000</v>
          </cell>
          <cell r="R28">
            <v>300000</v>
          </cell>
          <cell r="S28">
            <v>300000</v>
          </cell>
          <cell r="T28">
            <v>3300000</v>
          </cell>
          <cell r="U28">
            <v>3300000</v>
          </cell>
          <cell r="V28">
            <v>3300000</v>
          </cell>
          <cell r="W28">
            <v>3300000</v>
          </cell>
          <cell r="X28">
            <v>3300000</v>
          </cell>
          <cell r="Y28">
            <v>3300000</v>
          </cell>
          <cell r="Z28">
            <v>3300000</v>
          </cell>
          <cell r="AA28">
            <v>3300000</v>
          </cell>
          <cell r="AB28">
            <v>3300000</v>
          </cell>
          <cell r="AC28">
            <v>3300000</v>
          </cell>
          <cell r="AD28">
            <v>3300000</v>
          </cell>
          <cell r="AE28">
            <v>3300000</v>
          </cell>
          <cell r="AF28">
            <v>3300000</v>
          </cell>
          <cell r="AG28">
            <v>3300000</v>
          </cell>
          <cell r="AH28">
            <v>3300000</v>
          </cell>
          <cell r="AI28">
            <v>3300000</v>
          </cell>
          <cell r="AJ28">
            <v>3300000</v>
          </cell>
          <cell r="AK28">
            <v>0</v>
          </cell>
          <cell r="AL28">
            <v>0</v>
          </cell>
        </row>
        <row r="29">
          <cell r="A29" t="str">
            <v>5 Year Bond</v>
          </cell>
          <cell r="B29">
            <v>27</v>
          </cell>
          <cell r="C29">
            <v>5000000</v>
          </cell>
          <cell r="D29">
            <v>5000000</v>
          </cell>
          <cell r="E29">
            <v>5000000</v>
          </cell>
          <cell r="F29">
            <v>5000000</v>
          </cell>
          <cell r="G29">
            <v>5000000</v>
          </cell>
          <cell r="H29">
            <v>5000000</v>
          </cell>
          <cell r="I29">
            <v>5000000</v>
          </cell>
          <cell r="J29">
            <v>5000000</v>
          </cell>
          <cell r="K29">
            <v>5000000</v>
          </cell>
          <cell r="L29">
            <v>5000000</v>
          </cell>
          <cell r="M29">
            <v>5000000</v>
          </cell>
          <cell r="N29">
            <v>5000000</v>
          </cell>
          <cell r="O29">
            <v>5000000</v>
          </cell>
          <cell r="P29">
            <v>5000000</v>
          </cell>
          <cell r="Q29">
            <v>5000000</v>
          </cell>
          <cell r="R29">
            <v>5000000</v>
          </cell>
          <cell r="S29">
            <v>5000000</v>
          </cell>
          <cell r="T29">
            <v>5000000</v>
          </cell>
          <cell r="U29">
            <v>7000000</v>
          </cell>
          <cell r="V29">
            <v>7000000</v>
          </cell>
          <cell r="W29">
            <v>7000000</v>
          </cell>
          <cell r="X29">
            <v>7000000</v>
          </cell>
          <cell r="Y29">
            <v>7000000</v>
          </cell>
          <cell r="Z29">
            <v>7000000</v>
          </cell>
          <cell r="AA29">
            <v>7000000</v>
          </cell>
          <cell r="AB29">
            <v>7000000</v>
          </cell>
          <cell r="AC29">
            <v>7000000</v>
          </cell>
          <cell r="AD29">
            <v>7000000</v>
          </cell>
          <cell r="AE29">
            <v>7000000</v>
          </cell>
          <cell r="AF29">
            <v>7000000</v>
          </cell>
          <cell r="AG29">
            <v>7000000</v>
          </cell>
          <cell r="AH29">
            <v>7000000</v>
          </cell>
          <cell r="AI29">
            <v>7000000</v>
          </cell>
          <cell r="AJ29">
            <v>7000000</v>
          </cell>
          <cell r="AK29">
            <v>0</v>
          </cell>
          <cell r="AL29">
            <v>0</v>
          </cell>
        </row>
        <row r="30">
          <cell r="A30" t="str">
            <v>7 Year Bond</v>
          </cell>
          <cell r="B30">
            <v>28</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A31" t="str">
            <v>Loans &amp; Advances</v>
          </cell>
          <cell r="B31">
            <v>29</v>
          </cell>
          <cell r="C31">
            <v>19291119.799999997</v>
          </cell>
          <cell r="D31">
            <v>18810052.129999999</v>
          </cell>
          <cell r="E31">
            <v>19379408</v>
          </cell>
          <cell r="F31">
            <v>20352018.420000002</v>
          </cell>
          <cell r="G31">
            <v>20364236.18</v>
          </cell>
          <cell r="H31">
            <v>20765259.390000001</v>
          </cell>
          <cell r="I31">
            <v>20324878.420000002</v>
          </cell>
          <cell r="J31">
            <v>20516773.240000002</v>
          </cell>
          <cell r="K31">
            <v>20499908.060000002</v>
          </cell>
          <cell r="L31">
            <v>20474164.240000002</v>
          </cell>
          <cell r="M31">
            <v>19718397.240000002</v>
          </cell>
          <cell r="N31">
            <v>16464370</v>
          </cell>
          <cell r="O31">
            <v>15913831.010000002</v>
          </cell>
          <cell r="P31">
            <v>15493670.330000002</v>
          </cell>
          <cell r="Q31">
            <v>16645511.6</v>
          </cell>
          <cell r="R31">
            <v>16838251.52</v>
          </cell>
          <cell r="S31">
            <v>17147184.970000003</v>
          </cell>
          <cell r="T31">
            <v>17420069.219999999</v>
          </cell>
          <cell r="U31">
            <v>18128945.34</v>
          </cell>
          <cell r="V31">
            <v>24926663</v>
          </cell>
          <cell r="W31">
            <v>25748160</v>
          </cell>
          <cell r="X31">
            <v>26101701.879999999</v>
          </cell>
          <cell r="Y31">
            <v>30399217</v>
          </cell>
          <cell r="Z31">
            <v>29907290</v>
          </cell>
          <cell r="AA31">
            <v>30482749</v>
          </cell>
          <cell r="AB31">
            <v>30949223</v>
          </cell>
          <cell r="AC31">
            <v>40171848</v>
          </cell>
          <cell r="AD31">
            <v>40715132</v>
          </cell>
          <cell r="AE31">
            <v>41538150.75</v>
          </cell>
          <cell r="AF31">
            <v>44751173.759999998</v>
          </cell>
          <cell r="AG31">
            <v>43873016.839999996</v>
          </cell>
          <cell r="AH31">
            <v>46656579.259999998</v>
          </cell>
          <cell r="AI31">
            <v>44767164.009999998</v>
          </cell>
          <cell r="AJ31">
            <v>42471091.770000003</v>
          </cell>
          <cell r="AK31">
            <v>0</v>
          </cell>
          <cell r="AL31">
            <v>0</v>
          </cell>
        </row>
        <row r="32">
          <cell r="A32" t="str">
            <v>Loans - RCBs</v>
          </cell>
          <cell r="B32">
            <v>30</v>
          </cell>
          <cell r="C32">
            <v>15125862.09</v>
          </cell>
          <cell r="D32">
            <v>14109380</v>
          </cell>
          <cell r="E32">
            <v>14930259</v>
          </cell>
          <cell r="F32">
            <v>15484588</v>
          </cell>
          <cell r="G32">
            <v>15182279</v>
          </cell>
          <cell r="H32">
            <v>15157401</v>
          </cell>
          <cell r="I32">
            <v>14517251</v>
          </cell>
          <cell r="J32">
            <v>14229279</v>
          </cell>
          <cell r="K32">
            <v>14120473</v>
          </cell>
          <cell r="L32">
            <v>13961684</v>
          </cell>
          <cell r="M32">
            <v>13362442</v>
          </cell>
          <cell r="N32">
            <v>13155540</v>
          </cell>
          <cell r="O32">
            <v>12898465</v>
          </cell>
          <cell r="P32">
            <v>12623491.189999999</v>
          </cell>
          <cell r="Q32">
            <v>13390016</v>
          </cell>
          <cell r="R32">
            <v>13888518</v>
          </cell>
          <cell r="S32">
            <v>14129544.629999999</v>
          </cell>
          <cell r="T32">
            <v>13980077</v>
          </cell>
          <cell r="U32">
            <v>14901429</v>
          </cell>
          <cell r="V32">
            <v>21801983</v>
          </cell>
          <cell r="W32">
            <v>22701932</v>
          </cell>
          <cell r="X32">
            <v>23293690</v>
          </cell>
          <cell r="Y32">
            <v>27748765</v>
          </cell>
          <cell r="Z32">
            <v>27012832</v>
          </cell>
          <cell r="AA32">
            <v>28643368</v>
          </cell>
          <cell r="AB32">
            <v>29087274</v>
          </cell>
          <cell r="AC32">
            <v>37231750</v>
          </cell>
          <cell r="AD32">
            <v>38022382</v>
          </cell>
          <cell r="AE32">
            <v>38852164</v>
          </cell>
          <cell r="AF32">
            <v>41708705</v>
          </cell>
          <cell r="AG32">
            <v>40635239</v>
          </cell>
          <cell r="AH32">
            <v>41290503</v>
          </cell>
          <cell r="AI32">
            <v>38849098</v>
          </cell>
          <cell r="AJ32">
            <v>36370557</v>
          </cell>
          <cell r="AK32">
            <v>0</v>
          </cell>
          <cell r="AL32">
            <v>0</v>
          </cell>
        </row>
        <row r="33">
          <cell r="A33" t="str">
            <v>RCBs Loans</v>
          </cell>
          <cell r="B33">
            <v>31</v>
          </cell>
          <cell r="C33">
            <v>14736631</v>
          </cell>
          <cell r="D33">
            <v>14001249</v>
          </cell>
          <cell r="E33">
            <v>14822449</v>
          </cell>
          <cell r="F33">
            <v>15252302</v>
          </cell>
          <cell r="G33">
            <v>15036866</v>
          </cell>
          <cell r="H33">
            <v>14438117</v>
          </cell>
          <cell r="I33">
            <v>14310751</v>
          </cell>
          <cell r="J33">
            <v>13979838</v>
          </cell>
          <cell r="K33">
            <v>13770351</v>
          </cell>
          <cell r="L33">
            <v>13288376</v>
          </cell>
          <cell r="M33">
            <v>12832138</v>
          </cell>
          <cell r="N33">
            <v>12148446</v>
          </cell>
          <cell r="O33">
            <v>12352872</v>
          </cell>
          <cell r="P33">
            <v>11927927</v>
          </cell>
          <cell r="Q33">
            <v>12630202</v>
          </cell>
          <cell r="R33">
            <v>13034312</v>
          </cell>
          <cell r="S33">
            <v>13011921</v>
          </cell>
          <cell r="T33">
            <v>13126256</v>
          </cell>
          <cell r="U33">
            <v>13699294</v>
          </cell>
          <cell r="V33">
            <v>20448106</v>
          </cell>
          <cell r="W33">
            <v>21759934</v>
          </cell>
          <cell r="X33">
            <v>21988751</v>
          </cell>
          <cell r="Y33">
            <v>25970378</v>
          </cell>
          <cell r="Z33">
            <v>23401986</v>
          </cell>
          <cell r="AA33">
            <v>27038754</v>
          </cell>
          <cell r="AB33">
            <v>27320939</v>
          </cell>
          <cell r="AC33">
            <v>35582606</v>
          </cell>
          <cell r="AD33">
            <v>36013597</v>
          </cell>
          <cell r="AE33">
            <v>37138800</v>
          </cell>
          <cell r="AF33">
            <v>38997189</v>
          </cell>
          <cell r="AG33">
            <v>38330577</v>
          </cell>
          <cell r="AH33">
            <v>38396450</v>
          </cell>
          <cell r="AI33">
            <v>36916561</v>
          </cell>
          <cell r="AJ33">
            <v>34001421</v>
          </cell>
          <cell r="AK33">
            <v>0</v>
          </cell>
          <cell r="AL33">
            <v>0</v>
          </cell>
        </row>
        <row r="34">
          <cell r="A34" t="str">
            <v>Overdrawn Accounts</v>
          </cell>
          <cell r="B34">
            <v>32</v>
          </cell>
          <cell r="C34">
            <v>389231.09</v>
          </cell>
          <cell r="D34">
            <v>108131</v>
          </cell>
          <cell r="E34">
            <v>107810</v>
          </cell>
          <cell r="F34">
            <v>232286</v>
          </cell>
          <cell r="G34">
            <v>145413</v>
          </cell>
          <cell r="H34">
            <v>719284</v>
          </cell>
          <cell r="I34">
            <v>206500</v>
          </cell>
          <cell r="J34">
            <v>249441</v>
          </cell>
          <cell r="K34">
            <v>350122</v>
          </cell>
          <cell r="L34">
            <v>673308</v>
          </cell>
          <cell r="M34">
            <v>530304</v>
          </cell>
          <cell r="N34">
            <v>1007094</v>
          </cell>
          <cell r="O34">
            <v>545593</v>
          </cell>
          <cell r="P34">
            <v>695564.19</v>
          </cell>
          <cell r="Q34">
            <v>759814</v>
          </cell>
          <cell r="R34">
            <v>854206</v>
          </cell>
          <cell r="S34">
            <v>1117623.6299999999</v>
          </cell>
          <cell r="T34">
            <v>853821</v>
          </cell>
          <cell r="U34">
            <v>1202135</v>
          </cell>
          <cell r="V34">
            <v>1353877</v>
          </cell>
          <cell r="W34">
            <v>941998</v>
          </cell>
          <cell r="X34">
            <v>1304939</v>
          </cell>
          <cell r="Y34">
            <v>1778387</v>
          </cell>
          <cell r="Z34">
            <v>3610846</v>
          </cell>
          <cell r="AA34">
            <v>1604614</v>
          </cell>
          <cell r="AB34">
            <v>1766335</v>
          </cell>
          <cell r="AC34">
            <v>1649144</v>
          </cell>
          <cell r="AD34">
            <v>2008785</v>
          </cell>
          <cell r="AE34">
            <v>1713364</v>
          </cell>
          <cell r="AF34">
            <v>2711516</v>
          </cell>
          <cell r="AG34">
            <v>2304662</v>
          </cell>
          <cell r="AH34">
            <v>2894053</v>
          </cell>
          <cell r="AI34">
            <v>1932537</v>
          </cell>
          <cell r="AJ34">
            <v>2369136</v>
          </cell>
          <cell r="AK34">
            <v>0</v>
          </cell>
          <cell r="AL34">
            <v>0</v>
          </cell>
        </row>
        <row r="35">
          <cell r="A35" t="str">
            <v>Loans - Staff</v>
          </cell>
          <cell r="B35">
            <v>33</v>
          </cell>
          <cell r="C35">
            <v>8224622.1799999997</v>
          </cell>
          <cell r="D35">
            <v>8765013</v>
          </cell>
          <cell r="E35">
            <v>9293199</v>
          </cell>
          <cell r="F35">
            <v>9792648.1799999997</v>
          </cell>
          <cell r="G35">
            <v>10091333.18</v>
          </cell>
          <cell r="H35">
            <v>10521517.15</v>
          </cell>
          <cell r="I35">
            <v>10751235.18</v>
          </cell>
          <cell r="J35">
            <v>11175142</v>
          </cell>
          <cell r="K35">
            <v>11301529.82</v>
          </cell>
          <cell r="L35">
            <v>11490477</v>
          </cell>
          <cell r="M35">
            <v>11315014</v>
          </cell>
          <cell r="N35">
            <v>11362915</v>
          </cell>
          <cell r="O35">
            <v>11073159</v>
          </cell>
          <cell r="P35">
            <v>11063167.130000001</v>
          </cell>
          <cell r="Q35">
            <v>11424361.18</v>
          </cell>
          <cell r="R35">
            <v>11240460.18</v>
          </cell>
          <cell r="S35">
            <v>11388107</v>
          </cell>
          <cell r="T35">
            <v>11667630</v>
          </cell>
          <cell r="U35">
            <v>11581205</v>
          </cell>
          <cell r="V35">
            <v>11528387</v>
          </cell>
          <cell r="W35">
            <v>11443372</v>
          </cell>
          <cell r="X35">
            <v>11221473</v>
          </cell>
          <cell r="Y35">
            <v>10982857</v>
          </cell>
          <cell r="Z35">
            <v>10744432</v>
          </cell>
          <cell r="AA35">
            <v>10449879</v>
          </cell>
          <cell r="AB35">
            <v>10564222</v>
          </cell>
          <cell r="AC35">
            <v>10675678</v>
          </cell>
          <cell r="AD35">
            <v>11014121</v>
          </cell>
          <cell r="AE35">
            <v>11025847</v>
          </cell>
          <cell r="AF35">
            <v>11567830</v>
          </cell>
          <cell r="AG35">
            <v>11769662</v>
          </cell>
          <cell r="AH35">
            <v>11771906</v>
          </cell>
          <cell r="AI35">
            <v>12390354</v>
          </cell>
          <cell r="AJ35">
            <v>12128937</v>
          </cell>
          <cell r="AK35">
            <v>0</v>
          </cell>
          <cell r="AL35">
            <v>0</v>
          </cell>
        </row>
        <row r="36">
          <cell r="A36" t="str">
            <v>Staff Loans</v>
          </cell>
          <cell r="B36">
            <v>34</v>
          </cell>
          <cell r="C36">
            <v>7426622</v>
          </cell>
          <cell r="D36">
            <v>7971888</v>
          </cell>
          <cell r="E36">
            <v>8504949</v>
          </cell>
          <cell r="F36">
            <v>9009273</v>
          </cell>
          <cell r="G36">
            <v>9312833</v>
          </cell>
          <cell r="H36">
            <v>9747892</v>
          </cell>
          <cell r="I36">
            <v>9982485</v>
          </cell>
          <cell r="J36">
            <v>10411266.82</v>
          </cell>
          <cell r="K36">
            <v>10542529.82</v>
          </cell>
          <cell r="L36">
            <v>10736351.82</v>
          </cell>
          <cell r="M36">
            <v>10565763.82</v>
          </cell>
          <cell r="N36">
            <v>10618540</v>
          </cell>
          <cell r="O36">
            <v>10333659</v>
          </cell>
          <cell r="P36">
            <v>10328542.130000001</v>
          </cell>
          <cell r="Q36">
            <v>10694611</v>
          </cell>
          <cell r="R36">
            <v>10515585</v>
          </cell>
          <cell r="S36">
            <v>10668107</v>
          </cell>
          <cell r="T36">
            <v>10952505</v>
          </cell>
          <cell r="U36">
            <v>10870955</v>
          </cell>
          <cell r="V36">
            <v>10823012</v>
          </cell>
          <cell r="W36">
            <v>10742872</v>
          </cell>
          <cell r="X36">
            <v>10525848</v>
          </cell>
          <cell r="Y36">
            <v>10292107</v>
          </cell>
          <cell r="Z36">
            <v>10058557</v>
          </cell>
          <cell r="AA36">
            <v>9768879</v>
          </cell>
          <cell r="AB36">
            <v>9888097</v>
          </cell>
          <cell r="AC36">
            <v>10004428</v>
          </cell>
          <cell r="AD36">
            <v>10347746</v>
          </cell>
          <cell r="AE36">
            <v>10364347</v>
          </cell>
          <cell r="AF36">
            <v>10911205</v>
          </cell>
          <cell r="AG36">
            <v>11117912</v>
          </cell>
          <cell r="AH36">
            <v>11125031</v>
          </cell>
          <cell r="AI36">
            <v>11748354</v>
          </cell>
          <cell r="AJ36">
            <v>11491812</v>
          </cell>
          <cell r="AK36">
            <v>0</v>
          </cell>
          <cell r="AL36">
            <v>0</v>
          </cell>
        </row>
        <row r="37">
          <cell r="A37" t="str">
            <v>Ex-staff Mortage Loans</v>
          </cell>
          <cell r="B37">
            <v>35</v>
          </cell>
          <cell r="C37">
            <v>798000.17999999993</v>
          </cell>
          <cell r="D37">
            <v>793125</v>
          </cell>
          <cell r="E37">
            <v>788250</v>
          </cell>
          <cell r="F37">
            <v>783375.17999999993</v>
          </cell>
          <cell r="G37">
            <v>778500.17999999993</v>
          </cell>
          <cell r="H37">
            <v>773625.15</v>
          </cell>
          <cell r="I37">
            <v>768750.17999999993</v>
          </cell>
          <cell r="J37">
            <v>763875.17999999993</v>
          </cell>
          <cell r="K37">
            <v>759000</v>
          </cell>
          <cell r="L37">
            <v>754125.17999999993</v>
          </cell>
          <cell r="M37">
            <v>749250.17999999993</v>
          </cell>
          <cell r="N37">
            <v>744375</v>
          </cell>
          <cell r="O37">
            <v>739500</v>
          </cell>
          <cell r="P37">
            <v>734625</v>
          </cell>
          <cell r="Q37">
            <v>729750.17999999993</v>
          </cell>
          <cell r="R37">
            <v>724875.17999999993</v>
          </cell>
          <cell r="S37">
            <v>720000</v>
          </cell>
          <cell r="T37">
            <v>715125</v>
          </cell>
          <cell r="U37">
            <v>710250</v>
          </cell>
          <cell r="V37">
            <v>705375</v>
          </cell>
          <cell r="W37">
            <v>700500</v>
          </cell>
          <cell r="X37">
            <v>695625</v>
          </cell>
          <cell r="Y37">
            <v>690750</v>
          </cell>
          <cell r="Z37">
            <v>685875</v>
          </cell>
          <cell r="AA37">
            <v>681000</v>
          </cell>
          <cell r="AB37">
            <v>676125</v>
          </cell>
          <cell r="AC37">
            <v>671250</v>
          </cell>
          <cell r="AD37">
            <v>666375</v>
          </cell>
          <cell r="AE37">
            <v>661500</v>
          </cell>
          <cell r="AF37">
            <v>656625</v>
          </cell>
          <cell r="AG37">
            <v>651750</v>
          </cell>
          <cell r="AH37">
            <v>646875</v>
          </cell>
          <cell r="AI37">
            <v>642000</v>
          </cell>
          <cell r="AJ37">
            <v>637125</v>
          </cell>
          <cell r="AK37">
            <v>0</v>
          </cell>
          <cell r="AL37">
            <v>0</v>
          </cell>
        </row>
        <row r="38">
          <cell r="A38" t="str">
            <v>Total Gross Loans &amp; Advances</v>
          </cell>
          <cell r="B38">
            <v>36</v>
          </cell>
          <cell r="C38">
            <v>23350484.27</v>
          </cell>
          <cell r="D38">
            <v>22874393</v>
          </cell>
          <cell r="E38">
            <v>24223458</v>
          </cell>
          <cell r="F38">
            <v>25277236.18</v>
          </cell>
          <cell r="G38">
            <v>25273612.18</v>
          </cell>
          <cell r="H38">
            <v>25678918.149999999</v>
          </cell>
          <cell r="I38">
            <v>25268486.18</v>
          </cell>
          <cell r="J38">
            <v>25404421</v>
          </cell>
          <cell r="K38">
            <v>25422002.82</v>
          </cell>
          <cell r="L38">
            <v>25452161</v>
          </cell>
          <cell r="M38">
            <v>24677456</v>
          </cell>
          <cell r="N38">
            <v>24518455</v>
          </cell>
          <cell r="O38">
            <v>23971624</v>
          </cell>
          <cell r="P38">
            <v>23686658.32</v>
          </cell>
          <cell r="Q38">
            <v>24814377.18</v>
          </cell>
          <cell r="R38">
            <v>25128978.18</v>
          </cell>
          <cell r="S38">
            <v>25517651.629999999</v>
          </cell>
          <cell r="T38">
            <v>25647707</v>
          </cell>
          <cell r="U38">
            <v>26482634</v>
          </cell>
          <cell r="V38">
            <v>33330370</v>
          </cell>
          <cell r="W38">
            <v>34145304</v>
          </cell>
          <cell r="X38">
            <v>34515163</v>
          </cell>
          <cell r="Y38">
            <v>38731622</v>
          </cell>
          <cell r="Z38">
            <v>37757264</v>
          </cell>
          <cell r="AA38">
            <v>39093247</v>
          </cell>
          <cell r="AB38">
            <v>39651496</v>
          </cell>
          <cell r="AC38">
            <v>47907428</v>
          </cell>
          <cell r="AD38">
            <v>49036503</v>
          </cell>
          <cell r="AE38">
            <v>49878011</v>
          </cell>
          <cell r="AF38">
            <v>53276535</v>
          </cell>
          <cell r="AG38">
            <v>52404901</v>
          </cell>
          <cell r="AH38">
            <v>53062409</v>
          </cell>
          <cell r="AI38">
            <v>51239452</v>
          </cell>
          <cell r="AJ38">
            <v>48499494</v>
          </cell>
          <cell r="AK38">
            <v>0</v>
          </cell>
          <cell r="AL38">
            <v>0</v>
          </cell>
        </row>
        <row r="39">
          <cell r="A39" t="str">
            <v>Staff Loan Receivable</v>
          </cell>
          <cell r="B39">
            <v>37</v>
          </cell>
          <cell r="C39">
            <v>-1363831.87</v>
          </cell>
          <cell r="D39">
            <v>-1363831.87</v>
          </cell>
          <cell r="E39">
            <v>-2165508</v>
          </cell>
          <cell r="F39">
            <v>-2165508.7599999998</v>
          </cell>
          <cell r="G39">
            <v>-2165508</v>
          </cell>
          <cell r="H39">
            <v>-2165508.7599999998</v>
          </cell>
          <cell r="I39">
            <v>-2165508.7599999998</v>
          </cell>
          <cell r="J39">
            <v>-2165508.7599999998</v>
          </cell>
          <cell r="K39">
            <v>-2165508.7599999998</v>
          </cell>
          <cell r="L39">
            <v>-2165508.7599999998</v>
          </cell>
          <cell r="M39">
            <v>-2165508.7599999998</v>
          </cell>
          <cell r="N39">
            <v>-4077386</v>
          </cell>
          <cell r="O39">
            <v>-4077386</v>
          </cell>
          <cell r="P39">
            <v>-4077386</v>
          </cell>
          <cell r="Q39">
            <v>-4077385.67</v>
          </cell>
          <cell r="R39">
            <v>-4077385.67</v>
          </cell>
          <cell r="S39">
            <v>-4077385.67</v>
          </cell>
          <cell r="T39">
            <v>-4077385.67</v>
          </cell>
          <cell r="U39">
            <v>-4077385.67</v>
          </cell>
          <cell r="V39">
            <v>-4077386</v>
          </cell>
          <cell r="W39">
            <v>-4077386</v>
          </cell>
          <cell r="X39">
            <v>-4077386</v>
          </cell>
          <cell r="Y39">
            <v>-4077386</v>
          </cell>
          <cell r="Z39">
            <v>-3696362</v>
          </cell>
          <cell r="AA39">
            <v>-4077386</v>
          </cell>
          <cell r="AB39">
            <v>-4077386</v>
          </cell>
          <cell r="AC39">
            <v>-3696362</v>
          </cell>
          <cell r="AD39">
            <v>-3696362</v>
          </cell>
          <cell r="AE39">
            <v>-3696362</v>
          </cell>
          <cell r="AF39">
            <v>-3539065.24</v>
          </cell>
          <cell r="AG39">
            <v>-3539065.24</v>
          </cell>
          <cell r="AH39">
            <v>-3539065</v>
          </cell>
          <cell r="AI39">
            <v>-3798455.9899999998</v>
          </cell>
          <cell r="AJ39">
            <v>-3798456.23</v>
          </cell>
          <cell r="AK39">
            <v>0</v>
          </cell>
          <cell r="AL39">
            <v>0</v>
          </cell>
        </row>
        <row r="40">
          <cell r="A40" t="str">
            <v>Interest in suspense</v>
          </cell>
          <cell r="B40">
            <v>38</v>
          </cell>
          <cell r="C40">
            <v>-15377</v>
          </cell>
          <cell r="D40">
            <v>-15377</v>
          </cell>
          <cell r="E40">
            <v>-15377</v>
          </cell>
          <cell r="F40">
            <v>-15377</v>
          </cell>
          <cell r="G40">
            <v>-15377</v>
          </cell>
          <cell r="H40">
            <v>-15377</v>
          </cell>
          <cell r="I40">
            <v>-15377</v>
          </cell>
          <cell r="J40">
            <v>-15377</v>
          </cell>
          <cell r="K40">
            <v>-15377</v>
          </cell>
          <cell r="L40">
            <v>-15377</v>
          </cell>
          <cell r="M40">
            <v>-15377</v>
          </cell>
          <cell r="N40">
            <v>-15377</v>
          </cell>
          <cell r="O40">
            <v>-15376.99</v>
          </cell>
          <cell r="P40">
            <v>-15376.99</v>
          </cell>
          <cell r="Q40">
            <v>-15376.99</v>
          </cell>
          <cell r="R40">
            <v>-15376.99</v>
          </cell>
          <cell r="S40">
            <v>-15376.99</v>
          </cell>
          <cell r="T40">
            <v>-15376.99</v>
          </cell>
          <cell r="U40">
            <v>-15376.99</v>
          </cell>
          <cell r="V40">
            <v>-15377</v>
          </cell>
          <cell r="W40">
            <v>-15377</v>
          </cell>
          <cell r="X40">
            <v>-15377</v>
          </cell>
          <cell r="Y40">
            <v>-15377</v>
          </cell>
          <cell r="Z40">
            <v>-15377</v>
          </cell>
          <cell r="AA40">
            <v>-15377</v>
          </cell>
          <cell r="AB40">
            <v>-15377</v>
          </cell>
          <cell r="AC40">
            <v>-15377</v>
          </cell>
          <cell r="AD40">
            <v>-15377</v>
          </cell>
          <cell r="AE40">
            <v>-15377</v>
          </cell>
          <cell r="AF40">
            <v>-15377</v>
          </cell>
          <cell r="AG40">
            <v>-15377</v>
          </cell>
          <cell r="AH40">
            <v>-15377</v>
          </cell>
          <cell r="AI40">
            <v>-15377</v>
          </cell>
          <cell r="AJ40">
            <v>-15377</v>
          </cell>
          <cell r="AK40">
            <v>0</v>
          </cell>
          <cell r="AL40">
            <v>0</v>
          </cell>
        </row>
        <row r="41">
          <cell r="A41" t="str">
            <v>Impairment losses</v>
          </cell>
          <cell r="B41">
            <v>39</v>
          </cell>
          <cell r="C41">
            <v>-2680155.6</v>
          </cell>
          <cell r="D41">
            <v>-2685132</v>
          </cell>
          <cell r="E41">
            <v>-2663165</v>
          </cell>
          <cell r="F41">
            <v>-2744332</v>
          </cell>
          <cell r="G41">
            <v>-2728491</v>
          </cell>
          <cell r="H41">
            <v>-2732773</v>
          </cell>
          <cell r="I41">
            <v>-2762722</v>
          </cell>
          <cell r="J41">
            <v>-2706762</v>
          </cell>
          <cell r="K41">
            <v>-2741209</v>
          </cell>
          <cell r="L41">
            <v>-2797111</v>
          </cell>
          <cell r="M41">
            <v>-2778173</v>
          </cell>
          <cell r="N41">
            <v>-3961322</v>
          </cell>
          <cell r="O41">
            <v>-3965030</v>
          </cell>
          <cell r="P41">
            <v>-4100225</v>
          </cell>
          <cell r="Q41">
            <v>-4076102.92</v>
          </cell>
          <cell r="R41">
            <v>-4197964</v>
          </cell>
          <cell r="S41">
            <v>-4277704</v>
          </cell>
          <cell r="T41">
            <v>-4134875.12</v>
          </cell>
          <cell r="U41">
            <v>-4260926</v>
          </cell>
          <cell r="V41">
            <v>-4310944</v>
          </cell>
          <cell r="W41">
            <v>-4304381</v>
          </cell>
          <cell r="X41">
            <v>-4320698.12</v>
          </cell>
          <cell r="Y41">
            <v>-4239642</v>
          </cell>
          <cell r="Z41">
            <v>-4138235</v>
          </cell>
          <cell r="AA41">
            <v>-4517735</v>
          </cell>
          <cell r="AB41">
            <v>-4609510</v>
          </cell>
          <cell r="AC41">
            <v>-4023841</v>
          </cell>
          <cell r="AD41">
            <v>-4609632</v>
          </cell>
          <cell r="AE41">
            <v>-4628121.25</v>
          </cell>
          <cell r="AF41">
            <v>-4970919</v>
          </cell>
          <cell r="AG41">
            <v>-4977441.92</v>
          </cell>
          <cell r="AH41">
            <v>-2851387.7399999998</v>
          </cell>
          <cell r="AI41">
            <v>-2658455</v>
          </cell>
          <cell r="AJ41">
            <v>-2214569</v>
          </cell>
          <cell r="AK41">
            <v>0</v>
          </cell>
          <cell r="AL41">
            <v>0</v>
          </cell>
        </row>
        <row r="42">
          <cell r="A42" t="str">
            <v>Investment securities</v>
          </cell>
          <cell r="B42">
            <v>40</v>
          </cell>
          <cell r="C42">
            <v>14188885</v>
          </cell>
          <cell r="D42">
            <v>14188885</v>
          </cell>
          <cell r="E42">
            <v>2495737.1099999994</v>
          </cell>
          <cell r="F42">
            <v>2538519.4900000002</v>
          </cell>
          <cell r="G42">
            <v>2538519.4900000002</v>
          </cell>
          <cell r="H42">
            <v>2538519.4900000002</v>
          </cell>
          <cell r="I42">
            <v>2538519.4900000002</v>
          </cell>
          <cell r="J42">
            <v>2538519.4900000002</v>
          </cell>
          <cell r="K42">
            <v>2538519.4900000002</v>
          </cell>
          <cell r="L42">
            <v>2538519</v>
          </cell>
          <cell r="M42">
            <v>2538519.4900000002</v>
          </cell>
          <cell r="N42">
            <v>3069530</v>
          </cell>
          <cell r="O42">
            <v>3069530</v>
          </cell>
          <cell r="P42">
            <v>3069530</v>
          </cell>
          <cell r="Q42">
            <v>3069530.27</v>
          </cell>
          <cell r="R42">
            <v>3069530.27</v>
          </cell>
          <cell r="S42">
            <v>3069530.27</v>
          </cell>
          <cell r="T42">
            <v>3069530</v>
          </cell>
          <cell r="U42">
            <v>3069530.27</v>
          </cell>
          <cell r="V42">
            <v>3069530</v>
          </cell>
          <cell r="W42">
            <v>3069530</v>
          </cell>
          <cell r="X42">
            <v>3069530</v>
          </cell>
          <cell r="Y42">
            <v>3069530</v>
          </cell>
          <cell r="Z42">
            <v>3669199</v>
          </cell>
          <cell r="AA42">
            <v>3069530</v>
          </cell>
          <cell r="AB42">
            <v>3069530</v>
          </cell>
          <cell r="AC42">
            <v>3669199.12</v>
          </cell>
          <cell r="AD42">
            <v>3669199</v>
          </cell>
          <cell r="AE42">
            <v>3669199</v>
          </cell>
          <cell r="AF42">
            <v>3951147.8600000003</v>
          </cell>
          <cell r="AG42">
            <v>3951147.74</v>
          </cell>
          <cell r="AH42">
            <v>3951148</v>
          </cell>
          <cell r="AI42">
            <v>4092122.36</v>
          </cell>
          <cell r="AJ42">
            <v>4092124.1</v>
          </cell>
          <cell r="AK42">
            <v>0</v>
          </cell>
          <cell r="AL42">
            <v>0</v>
          </cell>
        </row>
        <row r="43">
          <cell r="A43" t="str">
            <v>Deferred Tax Assets</v>
          </cell>
          <cell r="B43">
            <v>41</v>
          </cell>
          <cell r="C43">
            <v>24902</v>
          </cell>
          <cell r="D43">
            <v>24902</v>
          </cell>
          <cell r="E43">
            <v>24902</v>
          </cell>
          <cell r="F43">
            <v>176630.28</v>
          </cell>
          <cell r="G43">
            <v>176630.28</v>
          </cell>
          <cell r="H43">
            <v>176630.28</v>
          </cell>
          <cell r="I43">
            <v>176630.28</v>
          </cell>
          <cell r="J43">
            <v>176630.28</v>
          </cell>
          <cell r="K43">
            <v>176630.28</v>
          </cell>
          <cell r="L43">
            <v>176630</v>
          </cell>
          <cell r="M43">
            <v>176630.28</v>
          </cell>
          <cell r="N43">
            <v>436372</v>
          </cell>
          <cell r="O43">
            <v>436372</v>
          </cell>
          <cell r="P43">
            <v>436372</v>
          </cell>
          <cell r="Q43">
            <v>436372</v>
          </cell>
          <cell r="R43">
            <v>436372.28</v>
          </cell>
          <cell r="S43">
            <v>436372.28</v>
          </cell>
          <cell r="T43">
            <v>436372.28</v>
          </cell>
          <cell r="U43">
            <v>436372.28</v>
          </cell>
          <cell r="V43">
            <v>436372</v>
          </cell>
          <cell r="W43">
            <v>586372</v>
          </cell>
          <cell r="X43">
            <v>586372</v>
          </cell>
          <cell r="Y43">
            <v>586372</v>
          </cell>
          <cell r="Z43">
            <v>3036332</v>
          </cell>
          <cell r="AA43">
            <v>586372</v>
          </cell>
          <cell r="AB43">
            <v>586372</v>
          </cell>
          <cell r="AC43">
            <v>3071238</v>
          </cell>
          <cell r="AD43">
            <v>3071238</v>
          </cell>
          <cell r="AE43">
            <v>3071238</v>
          </cell>
          <cell r="AF43">
            <v>3071238.28</v>
          </cell>
          <cell r="AG43">
            <v>3071238</v>
          </cell>
          <cell r="AH43">
            <v>3071238</v>
          </cell>
          <cell r="AI43">
            <v>3171723</v>
          </cell>
          <cell r="AJ43">
            <v>3171723</v>
          </cell>
          <cell r="AK43">
            <v>0</v>
          </cell>
          <cell r="AL43">
            <v>0</v>
          </cell>
        </row>
        <row r="44">
          <cell r="A44" t="str">
            <v>Intangible Assets</v>
          </cell>
          <cell r="B44">
            <v>42</v>
          </cell>
          <cell r="C44">
            <v>3963228</v>
          </cell>
          <cell r="D44">
            <v>3875327</v>
          </cell>
          <cell r="E44">
            <v>3771926</v>
          </cell>
          <cell r="F44">
            <v>3688552</v>
          </cell>
          <cell r="G44">
            <v>3584793</v>
          </cell>
          <cell r="H44">
            <v>3481033</v>
          </cell>
          <cell r="I44">
            <v>3377275</v>
          </cell>
          <cell r="J44">
            <v>3273516</v>
          </cell>
          <cell r="K44">
            <v>3169757</v>
          </cell>
          <cell r="L44">
            <v>3065998</v>
          </cell>
          <cell r="M44">
            <v>2962238</v>
          </cell>
          <cell r="N44">
            <v>2870446</v>
          </cell>
          <cell r="O44">
            <v>2766116</v>
          </cell>
          <cell r="P44">
            <v>3597913</v>
          </cell>
          <cell r="Q44">
            <v>3477442</v>
          </cell>
          <cell r="R44">
            <v>3356971</v>
          </cell>
          <cell r="S44">
            <v>3236499</v>
          </cell>
          <cell r="T44">
            <v>3116028</v>
          </cell>
          <cell r="U44">
            <v>2995556</v>
          </cell>
          <cell r="V44">
            <v>2875085</v>
          </cell>
          <cell r="W44">
            <v>2754613.8</v>
          </cell>
          <cell r="X44">
            <v>2790363.43</v>
          </cell>
          <cell r="Y44">
            <v>3435853.0000000005</v>
          </cell>
          <cell r="Z44">
            <v>3296563</v>
          </cell>
          <cell r="AA44">
            <v>6341515</v>
          </cell>
          <cell r="AB44">
            <v>6149603</v>
          </cell>
          <cell r="AC44">
            <v>6026123</v>
          </cell>
          <cell r="AD44">
            <v>5833009</v>
          </cell>
          <cell r="AE44">
            <v>5639897</v>
          </cell>
          <cell r="AF44">
            <v>5446784.0099999998</v>
          </cell>
          <cell r="AG44">
            <v>5253671</v>
          </cell>
          <cell r="AH44">
            <v>5060559</v>
          </cell>
          <cell r="AI44">
            <v>4867446.9400000004</v>
          </cell>
          <cell r="AJ44">
            <v>4847512</v>
          </cell>
          <cell r="AK44">
            <v>0</v>
          </cell>
          <cell r="AL44">
            <v>0</v>
          </cell>
        </row>
        <row r="45">
          <cell r="A45" t="str">
            <v>Other Assets</v>
          </cell>
          <cell r="B45">
            <v>43</v>
          </cell>
          <cell r="C45">
            <v>20347619.659999996</v>
          </cell>
          <cell r="D45">
            <v>19447375.049999997</v>
          </cell>
          <cell r="E45">
            <v>25316780.939999994</v>
          </cell>
          <cell r="F45">
            <v>29373135.919999994</v>
          </cell>
          <cell r="G45">
            <v>27956697.09</v>
          </cell>
          <cell r="H45">
            <v>25637644.829999998</v>
          </cell>
          <cell r="I45">
            <v>20111722.869999997</v>
          </cell>
          <cell r="J45">
            <v>23152272.099999994</v>
          </cell>
          <cell r="K45">
            <v>22446229.519999996</v>
          </cell>
          <cell r="L45">
            <v>24518730.350000001</v>
          </cell>
          <cell r="M45">
            <v>24771336.129999995</v>
          </cell>
          <cell r="N45">
            <v>24833266</v>
          </cell>
          <cell r="O45">
            <v>30450459</v>
          </cell>
          <cell r="P45">
            <v>29141280</v>
          </cell>
          <cell r="Q45">
            <v>31827832.52</v>
          </cell>
          <cell r="R45">
            <v>30924721</v>
          </cell>
          <cell r="S45">
            <v>26745365</v>
          </cell>
          <cell r="T45">
            <v>26355700</v>
          </cell>
          <cell r="U45">
            <v>37314383</v>
          </cell>
          <cell r="V45">
            <v>29785572.399999999</v>
          </cell>
          <cell r="W45">
            <v>25546794.050000001</v>
          </cell>
          <cell r="X45">
            <v>28384576.829999998</v>
          </cell>
          <cell r="Y45">
            <v>21833141</v>
          </cell>
          <cell r="Z45">
            <v>28493726</v>
          </cell>
          <cell r="AA45">
            <v>25867525</v>
          </cell>
          <cell r="AB45">
            <v>25663179.309999999</v>
          </cell>
          <cell r="AC45">
            <v>25415825.399999999</v>
          </cell>
          <cell r="AD45">
            <v>29443572</v>
          </cell>
          <cell r="AE45">
            <v>27637452.850000001</v>
          </cell>
          <cell r="AF45">
            <v>26843306.25</v>
          </cell>
          <cell r="AG45">
            <v>25489499.18</v>
          </cell>
          <cell r="AH45">
            <v>24133379.309999999</v>
          </cell>
          <cell r="AI45">
            <v>23815341.84</v>
          </cell>
          <cell r="AJ45">
            <v>26773622.52</v>
          </cell>
          <cell r="AK45">
            <v>0</v>
          </cell>
          <cell r="AL45">
            <v>0</v>
          </cell>
        </row>
        <row r="46">
          <cell r="A46" t="str">
            <v>Interest &amp; Comm accrued</v>
          </cell>
          <cell r="B46">
            <v>44</v>
          </cell>
          <cell r="C46">
            <v>0</v>
          </cell>
          <cell r="D46">
            <v>0</v>
          </cell>
          <cell r="E46">
            <v>0</v>
          </cell>
          <cell r="F46">
            <v>0</v>
          </cell>
          <cell r="G46">
            <v>0</v>
          </cell>
          <cell r="H46">
            <v>0</v>
          </cell>
          <cell r="I46">
            <v>0</v>
          </cell>
          <cell r="J46">
            <v>0</v>
          </cell>
          <cell r="K46">
            <v>0</v>
          </cell>
          <cell r="L46">
            <v>0</v>
          </cell>
          <cell r="M46">
            <v>0</v>
          </cell>
          <cell r="N46">
            <v>0</v>
          </cell>
          <cell r="O46">
            <v>7868605</v>
          </cell>
          <cell r="P46">
            <v>5842273</v>
          </cell>
          <cell r="Q46">
            <v>6897573</v>
          </cell>
          <cell r="R46">
            <v>8314072</v>
          </cell>
          <cell r="S46">
            <v>6910054</v>
          </cell>
          <cell r="T46">
            <v>5906711</v>
          </cell>
          <cell r="U46">
            <v>7047641</v>
          </cell>
          <cell r="V46">
            <v>6418611</v>
          </cell>
          <cell r="W46">
            <v>7096051</v>
          </cell>
          <cell r="X46">
            <v>9052023</v>
          </cell>
          <cell r="Y46">
            <v>6296063</v>
          </cell>
          <cell r="Z46">
            <v>6847822</v>
          </cell>
          <cell r="AA46">
            <v>5751195</v>
          </cell>
          <cell r="AB46">
            <v>6468693.5199999996</v>
          </cell>
          <cell r="AC46">
            <v>7776817</v>
          </cell>
          <cell r="AD46">
            <v>10237680</v>
          </cell>
          <cell r="AE46">
            <v>6795193</v>
          </cell>
          <cell r="AF46">
            <v>7614773</v>
          </cell>
          <cell r="AG46">
            <v>6848795.5</v>
          </cell>
          <cell r="AH46">
            <v>7624843</v>
          </cell>
          <cell r="AI46">
            <v>6508130</v>
          </cell>
          <cell r="AJ46">
            <v>7548277</v>
          </cell>
          <cell r="AK46">
            <v>0</v>
          </cell>
          <cell r="AL46">
            <v>0</v>
          </cell>
        </row>
        <row r="47">
          <cell r="A47" t="str">
            <v>Deferred cost of intervention</v>
          </cell>
          <cell r="B47">
            <v>45</v>
          </cell>
          <cell r="C47">
            <v>0</v>
          </cell>
          <cell r="D47">
            <v>0</v>
          </cell>
          <cell r="E47">
            <v>0</v>
          </cell>
          <cell r="F47">
            <v>0</v>
          </cell>
          <cell r="G47">
            <v>0</v>
          </cell>
          <cell r="H47">
            <v>0</v>
          </cell>
          <cell r="I47">
            <v>0</v>
          </cell>
          <cell r="J47">
            <v>0</v>
          </cell>
          <cell r="K47">
            <v>0</v>
          </cell>
          <cell r="L47">
            <v>0</v>
          </cell>
          <cell r="M47">
            <v>0</v>
          </cell>
          <cell r="N47">
            <v>0</v>
          </cell>
          <cell r="O47">
            <v>8152168</v>
          </cell>
          <cell r="P47">
            <v>8152168</v>
          </cell>
          <cell r="Q47">
            <v>8028150.5199999996</v>
          </cell>
          <cell r="R47">
            <v>8028151</v>
          </cell>
          <cell r="S47">
            <v>8028151</v>
          </cell>
          <cell r="T47">
            <v>8028151</v>
          </cell>
          <cell r="U47">
            <v>8028151</v>
          </cell>
          <cell r="V47">
            <v>8028151</v>
          </cell>
          <cell r="W47">
            <v>8028151</v>
          </cell>
          <cell r="X47">
            <v>8028151</v>
          </cell>
          <cell r="Y47">
            <v>8028151</v>
          </cell>
          <cell r="Z47">
            <v>7790550</v>
          </cell>
          <cell r="AA47">
            <v>8028151</v>
          </cell>
          <cell r="AB47">
            <v>8028151</v>
          </cell>
          <cell r="AC47">
            <v>7790549</v>
          </cell>
          <cell r="AD47">
            <v>7790549</v>
          </cell>
          <cell r="AE47">
            <v>7790549</v>
          </cell>
          <cell r="AF47">
            <v>7545804.6799999997</v>
          </cell>
          <cell r="AG47">
            <v>7545803.6799999997</v>
          </cell>
          <cell r="AH47">
            <v>7545804</v>
          </cell>
          <cell r="AI47">
            <v>7423432.8399999999</v>
          </cell>
          <cell r="AJ47">
            <v>7423432.5199999996</v>
          </cell>
          <cell r="AK47">
            <v>0</v>
          </cell>
          <cell r="AL47">
            <v>0</v>
          </cell>
        </row>
        <row r="48">
          <cell r="A48" t="str">
            <v xml:space="preserve">Sundry Payments </v>
          </cell>
          <cell r="B48">
            <v>46</v>
          </cell>
          <cell r="C48">
            <v>0</v>
          </cell>
          <cell r="D48">
            <v>0</v>
          </cell>
          <cell r="E48">
            <v>0</v>
          </cell>
          <cell r="F48">
            <v>0</v>
          </cell>
          <cell r="G48">
            <v>0</v>
          </cell>
          <cell r="H48">
            <v>0</v>
          </cell>
          <cell r="I48">
            <v>0</v>
          </cell>
          <cell r="J48">
            <v>0</v>
          </cell>
          <cell r="K48">
            <v>0</v>
          </cell>
          <cell r="L48">
            <v>0</v>
          </cell>
          <cell r="M48">
            <v>0</v>
          </cell>
          <cell r="N48">
            <v>0</v>
          </cell>
          <cell r="O48">
            <v>3135422</v>
          </cell>
          <cell r="P48">
            <v>3229780</v>
          </cell>
          <cell r="Q48">
            <v>3290534</v>
          </cell>
          <cell r="R48">
            <v>3260343</v>
          </cell>
          <cell r="S48">
            <v>3506711</v>
          </cell>
          <cell r="T48">
            <v>4822396</v>
          </cell>
          <cell r="U48">
            <v>3890646</v>
          </cell>
          <cell r="V48">
            <v>3767449</v>
          </cell>
          <cell r="W48">
            <v>3737342</v>
          </cell>
          <cell r="X48">
            <v>4151553.83</v>
          </cell>
          <cell r="Y48">
            <v>3119749</v>
          </cell>
          <cell r="Z48">
            <v>2844147</v>
          </cell>
          <cell r="AA48">
            <v>3622059</v>
          </cell>
          <cell r="AB48">
            <v>3414645</v>
          </cell>
          <cell r="AC48">
            <v>3648785.4</v>
          </cell>
          <cell r="AD48">
            <v>3624188</v>
          </cell>
          <cell r="AE48">
            <v>3310905.85</v>
          </cell>
          <cell r="AF48">
            <v>3208499.92</v>
          </cell>
          <cell r="AG48">
            <v>2800193</v>
          </cell>
          <cell r="AH48">
            <v>2482624</v>
          </cell>
          <cell r="AI48">
            <v>2793696</v>
          </cell>
          <cell r="AJ48">
            <v>2684438</v>
          </cell>
          <cell r="AK48">
            <v>0</v>
          </cell>
          <cell r="AL48">
            <v>0</v>
          </cell>
        </row>
        <row r="49">
          <cell r="A49" t="str">
            <v>Sundry Payments  - RCBs</v>
          </cell>
          <cell r="B49">
            <v>47</v>
          </cell>
          <cell r="C49">
            <v>0</v>
          </cell>
          <cell r="D49">
            <v>0</v>
          </cell>
          <cell r="E49">
            <v>0</v>
          </cell>
          <cell r="F49">
            <v>0</v>
          </cell>
          <cell r="G49">
            <v>0</v>
          </cell>
          <cell r="H49">
            <v>0</v>
          </cell>
          <cell r="I49">
            <v>0</v>
          </cell>
          <cell r="J49">
            <v>0</v>
          </cell>
          <cell r="K49">
            <v>0</v>
          </cell>
          <cell r="L49">
            <v>0</v>
          </cell>
          <cell r="M49">
            <v>0</v>
          </cell>
          <cell r="N49">
            <v>0</v>
          </cell>
          <cell r="O49">
            <v>9697729</v>
          </cell>
          <cell r="P49">
            <v>8617064</v>
          </cell>
          <cell r="Q49">
            <v>11072043</v>
          </cell>
          <cell r="R49">
            <v>7718714</v>
          </cell>
          <cell r="S49">
            <v>5442995</v>
          </cell>
          <cell r="T49">
            <v>5326082</v>
          </cell>
          <cell r="U49">
            <v>8913674</v>
          </cell>
          <cell r="V49">
            <v>7456884</v>
          </cell>
          <cell r="W49">
            <v>4350555</v>
          </cell>
          <cell r="X49">
            <v>3912462</v>
          </cell>
          <cell r="Y49">
            <v>1233904</v>
          </cell>
          <cell r="Z49">
            <v>8369769</v>
          </cell>
          <cell r="AA49">
            <v>5689184</v>
          </cell>
          <cell r="AB49">
            <v>5676963.79</v>
          </cell>
          <cell r="AC49">
            <v>4171916</v>
          </cell>
          <cell r="AD49">
            <v>6126912</v>
          </cell>
          <cell r="AE49">
            <v>6395453</v>
          </cell>
          <cell r="AF49">
            <v>4997856</v>
          </cell>
          <cell r="AG49">
            <v>4987991</v>
          </cell>
          <cell r="AH49">
            <v>2730314</v>
          </cell>
          <cell r="AI49">
            <v>4939826</v>
          </cell>
          <cell r="AJ49">
            <v>5057257</v>
          </cell>
          <cell r="AK49">
            <v>0</v>
          </cell>
          <cell r="AL49">
            <v>0</v>
          </cell>
        </row>
        <row r="50">
          <cell r="A50" t="str">
            <v>Prepayments</v>
          </cell>
          <cell r="B50">
            <v>48</v>
          </cell>
          <cell r="C50">
            <v>19126131.899999999</v>
          </cell>
          <cell r="D50">
            <v>18045263</v>
          </cell>
          <cell r="E50">
            <v>15867656.699999999</v>
          </cell>
          <cell r="F50">
            <v>19462970.539999999</v>
          </cell>
          <cell r="G50">
            <v>18677545</v>
          </cell>
          <cell r="H50">
            <v>16153024.829999998</v>
          </cell>
          <cell r="I50">
            <v>18663395.219999999</v>
          </cell>
          <cell r="J50">
            <v>13559401.800000001</v>
          </cell>
          <cell r="K50">
            <v>11893789.889999999</v>
          </cell>
          <cell r="L50">
            <v>12476520.5</v>
          </cell>
          <cell r="M50">
            <v>13330746.73</v>
          </cell>
          <cell r="N50">
            <v>11301219</v>
          </cell>
          <cell r="O50">
            <v>761913</v>
          </cell>
          <cell r="P50">
            <v>691504</v>
          </cell>
          <cell r="Q50">
            <v>636455</v>
          </cell>
          <cell r="R50">
            <v>574041</v>
          </cell>
          <cell r="S50">
            <v>527593</v>
          </cell>
          <cell r="T50">
            <v>576356</v>
          </cell>
          <cell r="U50">
            <v>622009</v>
          </cell>
          <cell r="V50">
            <v>550808</v>
          </cell>
          <cell r="W50">
            <v>462607</v>
          </cell>
          <cell r="X50">
            <v>382905</v>
          </cell>
          <cell r="Y50">
            <v>303204</v>
          </cell>
          <cell r="Z50">
            <v>560583</v>
          </cell>
          <cell r="AA50">
            <v>607521</v>
          </cell>
          <cell r="AB50">
            <v>545588</v>
          </cell>
          <cell r="AC50">
            <v>484469</v>
          </cell>
          <cell r="AD50">
            <v>592138</v>
          </cell>
          <cell r="AE50">
            <v>665311</v>
          </cell>
          <cell r="AF50">
            <v>728649</v>
          </cell>
          <cell r="AG50">
            <v>663680</v>
          </cell>
          <cell r="AH50">
            <v>729227</v>
          </cell>
          <cell r="AI50">
            <v>659075</v>
          </cell>
          <cell r="AJ50">
            <v>594440</v>
          </cell>
          <cell r="AK50">
            <v>0</v>
          </cell>
          <cell r="AL50">
            <v>0</v>
          </cell>
        </row>
        <row r="51">
          <cell r="A51" t="str">
            <v>ATM Cards stock</v>
          </cell>
          <cell r="B51">
            <v>49</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342054</v>
          </cell>
          <cell r="Y51">
            <v>283889</v>
          </cell>
          <cell r="Z51">
            <v>268948</v>
          </cell>
          <cell r="AA51">
            <v>264386</v>
          </cell>
          <cell r="AB51">
            <v>237014</v>
          </cell>
          <cell r="AC51">
            <v>227890</v>
          </cell>
          <cell r="AD51">
            <v>227890</v>
          </cell>
          <cell r="AE51">
            <v>223328</v>
          </cell>
          <cell r="AF51">
            <v>209642</v>
          </cell>
          <cell r="AG51">
            <v>189113</v>
          </cell>
          <cell r="AH51">
            <v>178848</v>
          </cell>
          <cell r="AI51">
            <v>174286</v>
          </cell>
          <cell r="AJ51">
            <v>164706</v>
          </cell>
          <cell r="AK51">
            <v>0</v>
          </cell>
          <cell r="AL51">
            <v>0</v>
          </cell>
        </row>
        <row r="52">
          <cell r="A52" t="str">
            <v>Stationery stock</v>
          </cell>
          <cell r="B52">
            <v>50</v>
          </cell>
          <cell r="C52">
            <v>0</v>
          </cell>
          <cell r="D52">
            <v>0</v>
          </cell>
          <cell r="E52">
            <v>0</v>
          </cell>
          <cell r="F52">
            <v>0</v>
          </cell>
          <cell r="G52">
            <v>0</v>
          </cell>
          <cell r="H52">
            <v>0</v>
          </cell>
          <cell r="I52">
            <v>0</v>
          </cell>
          <cell r="J52">
            <v>0</v>
          </cell>
          <cell r="K52">
            <v>0</v>
          </cell>
          <cell r="L52">
            <v>0</v>
          </cell>
          <cell r="M52">
            <v>0</v>
          </cell>
          <cell r="N52">
            <v>0</v>
          </cell>
          <cell r="O52">
            <v>226690</v>
          </cell>
          <cell r="P52">
            <v>232246</v>
          </cell>
          <cell r="Q52">
            <v>195108</v>
          </cell>
          <cell r="R52">
            <v>181261</v>
          </cell>
          <cell r="S52">
            <v>202835</v>
          </cell>
          <cell r="T52">
            <v>209084</v>
          </cell>
          <cell r="U52">
            <v>207616</v>
          </cell>
          <cell r="V52">
            <v>203543</v>
          </cell>
          <cell r="W52">
            <v>181757</v>
          </cell>
          <cell r="X52">
            <v>206692</v>
          </cell>
          <cell r="Y52">
            <v>368650</v>
          </cell>
          <cell r="Z52">
            <v>362697</v>
          </cell>
          <cell r="AA52">
            <v>346380</v>
          </cell>
          <cell r="AB52">
            <v>380634</v>
          </cell>
          <cell r="AC52">
            <v>387698</v>
          </cell>
          <cell r="AD52">
            <v>370685</v>
          </cell>
          <cell r="AE52">
            <v>407887</v>
          </cell>
          <cell r="AF52">
            <v>430916</v>
          </cell>
          <cell r="AG52">
            <v>430388</v>
          </cell>
          <cell r="AH52">
            <v>464732</v>
          </cell>
          <cell r="AI52">
            <v>420025</v>
          </cell>
          <cell r="AJ52">
            <v>429534</v>
          </cell>
          <cell r="AK52">
            <v>0</v>
          </cell>
          <cell r="AL52">
            <v>0</v>
          </cell>
        </row>
        <row r="53">
          <cell r="A53" t="str">
            <v>MICR Cheque stock</v>
          </cell>
          <cell r="B53">
            <v>51</v>
          </cell>
          <cell r="C53">
            <v>0</v>
          </cell>
          <cell r="D53">
            <v>0</v>
          </cell>
          <cell r="E53">
            <v>0</v>
          </cell>
          <cell r="F53">
            <v>0</v>
          </cell>
          <cell r="G53">
            <v>0</v>
          </cell>
          <cell r="H53">
            <v>0</v>
          </cell>
          <cell r="I53">
            <v>0</v>
          </cell>
          <cell r="J53">
            <v>0</v>
          </cell>
          <cell r="K53">
            <v>0</v>
          </cell>
          <cell r="L53">
            <v>0</v>
          </cell>
          <cell r="M53">
            <v>0</v>
          </cell>
          <cell r="N53">
            <v>0</v>
          </cell>
          <cell r="O53">
            <v>242394</v>
          </cell>
          <cell r="P53">
            <v>404086</v>
          </cell>
          <cell r="Q53">
            <v>333512</v>
          </cell>
          <cell r="R53">
            <v>449472</v>
          </cell>
          <cell r="S53">
            <v>364650</v>
          </cell>
          <cell r="T53">
            <v>603200</v>
          </cell>
          <cell r="U53">
            <v>508341</v>
          </cell>
          <cell r="V53">
            <v>487059</v>
          </cell>
          <cell r="W53">
            <v>390862</v>
          </cell>
          <cell r="X53">
            <v>332079</v>
          </cell>
          <cell r="Y53">
            <v>331699</v>
          </cell>
          <cell r="Z53">
            <v>203104</v>
          </cell>
          <cell r="AA53">
            <v>261853</v>
          </cell>
          <cell r="AB53">
            <v>338624</v>
          </cell>
          <cell r="AC53">
            <v>246731</v>
          </cell>
          <cell r="AD53">
            <v>341992</v>
          </cell>
          <cell r="AE53">
            <v>267058</v>
          </cell>
          <cell r="AF53">
            <v>170174</v>
          </cell>
          <cell r="AG53">
            <v>367255</v>
          </cell>
          <cell r="AH53">
            <v>325406</v>
          </cell>
          <cell r="AI53">
            <v>396486</v>
          </cell>
          <cell r="AJ53">
            <v>299258</v>
          </cell>
          <cell r="AK53">
            <v>0</v>
          </cell>
          <cell r="AL53">
            <v>0</v>
          </cell>
        </row>
        <row r="54">
          <cell r="A54" t="str">
            <v>SMS stock</v>
          </cell>
          <cell r="B54">
            <v>52</v>
          </cell>
          <cell r="C54">
            <v>0</v>
          </cell>
          <cell r="D54">
            <v>0</v>
          </cell>
          <cell r="E54">
            <v>0</v>
          </cell>
          <cell r="F54">
            <v>0</v>
          </cell>
          <cell r="G54">
            <v>0</v>
          </cell>
          <cell r="H54">
            <v>0</v>
          </cell>
          <cell r="I54">
            <v>0</v>
          </cell>
          <cell r="J54">
            <v>0</v>
          </cell>
          <cell r="K54">
            <v>0</v>
          </cell>
          <cell r="L54">
            <v>0</v>
          </cell>
          <cell r="M54">
            <v>0</v>
          </cell>
          <cell r="N54">
            <v>0</v>
          </cell>
          <cell r="O54">
            <v>74206</v>
          </cell>
          <cell r="P54">
            <v>1510</v>
          </cell>
          <cell r="Q54">
            <v>178328</v>
          </cell>
          <cell r="R54">
            <v>132401</v>
          </cell>
          <cell r="S54">
            <v>92455</v>
          </cell>
          <cell r="T54">
            <v>309455</v>
          </cell>
          <cell r="U54">
            <v>142080</v>
          </cell>
          <cell r="V54">
            <v>85428</v>
          </cell>
          <cell r="W54">
            <v>236691</v>
          </cell>
          <cell r="X54">
            <v>182773</v>
          </cell>
          <cell r="Y54">
            <v>182773</v>
          </cell>
          <cell r="Z54">
            <v>223098</v>
          </cell>
          <cell r="AA54">
            <v>223163</v>
          </cell>
          <cell r="AB54">
            <v>129088</v>
          </cell>
          <cell r="AC54">
            <v>321282</v>
          </cell>
          <cell r="AD54">
            <v>231541</v>
          </cell>
          <cell r="AE54">
            <v>231541</v>
          </cell>
          <cell r="AF54">
            <v>351633</v>
          </cell>
          <cell r="AG54">
            <v>278549</v>
          </cell>
          <cell r="AH54">
            <v>214608</v>
          </cell>
          <cell r="AI54">
            <v>139839</v>
          </cell>
          <cell r="AJ54">
            <v>217072</v>
          </cell>
          <cell r="AK54">
            <v>0</v>
          </cell>
          <cell r="AL54">
            <v>0</v>
          </cell>
        </row>
        <row r="55">
          <cell r="A55" t="str">
            <v>U-Connect Airtime stock</v>
          </cell>
          <cell r="B55">
            <v>53</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100000</v>
          </cell>
          <cell r="Z55">
            <v>92506</v>
          </cell>
          <cell r="AA55">
            <v>87679</v>
          </cell>
          <cell r="AB55">
            <v>79478</v>
          </cell>
          <cell r="AC55">
            <v>71624</v>
          </cell>
          <cell r="AD55">
            <v>63497</v>
          </cell>
          <cell r="AE55">
            <v>57367</v>
          </cell>
          <cell r="AF55">
            <v>52774</v>
          </cell>
          <cell r="AG55">
            <v>45784</v>
          </cell>
          <cell r="AH55">
            <v>41978</v>
          </cell>
          <cell r="AI55">
            <v>39156</v>
          </cell>
          <cell r="AJ55">
            <v>35753</v>
          </cell>
          <cell r="AK55">
            <v>0</v>
          </cell>
          <cell r="AL55">
            <v>0</v>
          </cell>
        </row>
        <row r="56">
          <cell r="A56" t="str">
            <v>Head Office Inter Branch</v>
          </cell>
          <cell r="B56">
            <v>54</v>
          </cell>
          <cell r="C56">
            <v>0</v>
          </cell>
          <cell r="D56">
            <v>0</v>
          </cell>
          <cell r="E56">
            <v>0</v>
          </cell>
          <cell r="F56">
            <v>0</v>
          </cell>
          <cell r="G56">
            <v>0</v>
          </cell>
          <cell r="H56">
            <v>0</v>
          </cell>
          <cell r="I56">
            <v>0</v>
          </cell>
          <cell r="J56">
            <v>0</v>
          </cell>
          <cell r="K56">
            <v>0</v>
          </cell>
          <cell r="L56">
            <v>0</v>
          </cell>
          <cell r="M56">
            <v>0</v>
          </cell>
          <cell r="N56">
            <v>0</v>
          </cell>
          <cell r="O56">
            <v>38215</v>
          </cell>
          <cell r="P56">
            <v>-6430</v>
          </cell>
          <cell r="Q56">
            <v>378950</v>
          </cell>
          <cell r="R56">
            <v>1349788</v>
          </cell>
          <cell r="S56">
            <v>1120824</v>
          </cell>
          <cell r="T56">
            <v>40658</v>
          </cell>
          <cell r="U56">
            <v>7477408</v>
          </cell>
          <cell r="V56">
            <v>1190971</v>
          </cell>
          <cell r="W56">
            <v>51163</v>
          </cell>
          <cell r="X56">
            <v>816455</v>
          </cell>
          <cell r="Y56">
            <v>601643</v>
          </cell>
          <cell r="Z56">
            <v>-225096</v>
          </cell>
          <cell r="AA56">
            <v>126318</v>
          </cell>
          <cell r="AB56">
            <v>144604</v>
          </cell>
          <cell r="AC56">
            <v>155675</v>
          </cell>
          <cell r="AD56">
            <v>-90664</v>
          </cell>
          <cell r="AE56">
            <v>127549</v>
          </cell>
          <cell r="AF56">
            <v>151694</v>
          </cell>
          <cell r="AG56">
            <v>21266</v>
          </cell>
          <cell r="AH56">
            <v>-178686</v>
          </cell>
          <cell r="AI56">
            <v>-1103814</v>
          </cell>
          <cell r="AJ56">
            <v>115947</v>
          </cell>
          <cell r="AK56">
            <v>0</v>
          </cell>
          <cell r="AL56">
            <v>0</v>
          </cell>
        </row>
        <row r="57">
          <cell r="A57" t="str">
            <v>Other Debit Accounts</v>
          </cell>
          <cell r="B57">
            <v>55</v>
          </cell>
          <cell r="C57">
            <v>1221487.7599999984</v>
          </cell>
          <cell r="D57">
            <v>1402112.0499999982</v>
          </cell>
          <cell r="E57">
            <v>9449124.2399999946</v>
          </cell>
          <cell r="F57">
            <v>9910165.3799999971</v>
          </cell>
          <cell r="G57">
            <v>9279152.0899999999</v>
          </cell>
          <cell r="H57">
            <v>9484620</v>
          </cell>
          <cell r="I57">
            <v>1448327.6500000001</v>
          </cell>
          <cell r="J57">
            <v>9592870.2999999933</v>
          </cell>
          <cell r="K57">
            <v>10552439.629999995</v>
          </cell>
          <cell r="L57">
            <v>12042209.85</v>
          </cell>
          <cell r="M57">
            <v>11440589.399999997</v>
          </cell>
          <cell r="N57">
            <v>13532047</v>
          </cell>
          <cell r="O57">
            <v>253117</v>
          </cell>
          <cell r="P57">
            <v>1977079</v>
          </cell>
          <cell r="Q57">
            <v>817179</v>
          </cell>
          <cell r="R57">
            <v>916478</v>
          </cell>
          <cell r="S57">
            <v>549097</v>
          </cell>
          <cell r="T57">
            <v>533607</v>
          </cell>
          <cell r="U57">
            <v>476817</v>
          </cell>
          <cell r="V57">
            <v>1596668.4</v>
          </cell>
          <cell r="W57">
            <v>1011615.05</v>
          </cell>
          <cell r="X57">
            <v>977429</v>
          </cell>
          <cell r="Y57">
            <v>983416</v>
          </cell>
          <cell r="Z57">
            <v>1155598</v>
          </cell>
          <cell r="AA57">
            <v>859636</v>
          </cell>
          <cell r="AB57">
            <v>219696</v>
          </cell>
          <cell r="AC57">
            <v>132389</v>
          </cell>
          <cell r="AD57">
            <v>-72836</v>
          </cell>
          <cell r="AE57">
            <v>1365311</v>
          </cell>
          <cell r="AF57">
            <v>1380890.65</v>
          </cell>
          <cell r="AG57">
            <v>1310681</v>
          </cell>
          <cell r="AH57">
            <v>1973681.31</v>
          </cell>
          <cell r="AI57">
            <v>1425204</v>
          </cell>
          <cell r="AJ57">
            <v>2203508</v>
          </cell>
          <cell r="AK57">
            <v>0</v>
          </cell>
          <cell r="AL57">
            <v>0</v>
          </cell>
        </row>
        <row r="58">
          <cell r="A58" t="str">
            <v>Apexlink - iTrans</v>
          </cell>
          <cell r="B58">
            <v>56</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-4632</v>
          </cell>
          <cell r="AA58">
            <v>-4634</v>
          </cell>
          <cell r="AB58">
            <v>-4631</v>
          </cell>
          <cell r="AC58">
            <v>-4635</v>
          </cell>
          <cell r="AD58">
            <v>-4640</v>
          </cell>
          <cell r="AE58">
            <v>-4643</v>
          </cell>
          <cell r="AF58">
            <v>-4983</v>
          </cell>
          <cell r="AG58">
            <v>166857</v>
          </cell>
          <cell r="AH58">
            <v>-10500</v>
          </cell>
          <cell r="AI58">
            <v>-10566</v>
          </cell>
          <cell r="AJ58">
            <v>-1914653</v>
          </cell>
          <cell r="AK58">
            <v>0</v>
          </cell>
          <cell r="AL58">
            <v>0</v>
          </cell>
        </row>
        <row r="59">
          <cell r="A59" t="str">
            <v>Intercompany (SIF)</v>
          </cell>
          <cell r="B59">
            <v>57</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264475</v>
          </cell>
          <cell r="AD59">
            <v>-15374</v>
          </cell>
          <cell r="AE59">
            <v>0</v>
          </cell>
          <cell r="AF59">
            <v>-151134</v>
          </cell>
          <cell r="AG59">
            <v>-163269</v>
          </cell>
          <cell r="AH59">
            <v>310407</v>
          </cell>
          <cell r="AI59">
            <v>-150345</v>
          </cell>
          <cell r="AJ59">
            <v>-3414</v>
          </cell>
          <cell r="AK59">
            <v>0</v>
          </cell>
          <cell r="AL59">
            <v>0</v>
          </cell>
        </row>
        <row r="60">
          <cell r="A60" t="str">
            <v>Intercompany (SOLAR PV SYSTEMS)</v>
          </cell>
          <cell r="B60">
            <v>58</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A61" t="str">
            <v>Intercompany (RFWF)</v>
          </cell>
          <cell r="B61">
            <v>59</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-378633</v>
          </cell>
          <cell r="AD61">
            <v>-473776</v>
          </cell>
          <cell r="AE61">
            <v>0</v>
          </cell>
          <cell r="AF61">
            <v>-246994</v>
          </cell>
          <cell r="AG61">
            <v>-77181</v>
          </cell>
          <cell r="AH61">
            <v>0.30999999999767169</v>
          </cell>
          <cell r="AI61">
            <v>0</v>
          </cell>
          <cell r="AJ61">
            <v>-72203</v>
          </cell>
          <cell r="AK61">
            <v>0</v>
          </cell>
          <cell r="AL61">
            <v>0</v>
          </cell>
        </row>
        <row r="62">
          <cell r="A62" t="str">
            <v>Intercompany (IRDP)</v>
          </cell>
          <cell r="B62">
            <v>60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-20834</v>
          </cell>
          <cell r="AD62">
            <v>-61532</v>
          </cell>
          <cell r="AE62">
            <v>300000</v>
          </cell>
          <cell r="AF62">
            <v>-88169</v>
          </cell>
          <cell r="AG62">
            <v>26094</v>
          </cell>
          <cell r="AH62">
            <v>0</v>
          </cell>
          <cell r="AI62">
            <v>0</v>
          </cell>
          <cell r="AJ62">
            <v>479283</v>
          </cell>
          <cell r="AK62">
            <v>0</v>
          </cell>
          <cell r="AL62">
            <v>0</v>
          </cell>
        </row>
        <row r="63">
          <cell r="A63" t="str">
            <v>Intercompany (EZWICH)</v>
          </cell>
          <cell r="B63">
            <v>61</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826083</v>
          </cell>
          <cell r="AA63">
            <v>732357</v>
          </cell>
          <cell r="AB63">
            <v>27</v>
          </cell>
          <cell r="AC63">
            <v>102</v>
          </cell>
          <cell r="AD63">
            <v>103</v>
          </cell>
          <cell r="AE63">
            <v>103</v>
          </cell>
          <cell r="AF63">
            <v>103</v>
          </cell>
          <cell r="AG63">
            <v>103</v>
          </cell>
          <cell r="AH63">
            <v>215991</v>
          </cell>
          <cell r="AI63">
            <v>215991</v>
          </cell>
          <cell r="AJ63">
            <v>2119802</v>
          </cell>
          <cell r="AK63">
            <v>0</v>
          </cell>
          <cell r="AL63">
            <v>0</v>
          </cell>
        </row>
        <row r="64">
          <cell r="A64" t="str">
            <v>Business Advance</v>
          </cell>
          <cell r="B64">
            <v>62</v>
          </cell>
          <cell r="O64">
            <v>0</v>
          </cell>
          <cell r="Z64">
            <v>13325</v>
          </cell>
          <cell r="AA64">
            <v>27325</v>
          </cell>
          <cell r="AB64">
            <v>88859</v>
          </cell>
          <cell r="AC64">
            <v>36100</v>
          </cell>
          <cell r="AD64">
            <v>110665</v>
          </cell>
          <cell r="AE64">
            <v>61361</v>
          </cell>
          <cell r="AF64">
            <v>123449</v>
          </cell>
          <cell r="AG64">
            <v>77606</v>
          </cell>
          <cell r="AH64">
            <v>120465</v>
          </cell>
          <cell r="AI64">
            <v>93800</v>
          </cell>
          <cell r="AJ64">
            <v>138575</v>
          </cell>
          <cell r="AK64">
            <v>0</v>
          </cell>
          <cell r="AL64">
            <v>0</v>
          </cell>
        </row>
        <row r="65">
          <cell r="A65" t="str">
            <v>EZWICH Stationery Stock</v>
          </cell>
          <cell r="B65">
            <v>63</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861684.65</v>
          </cell>
          <cell r="AG65">
            <v>499882</v>
          </cell>
          <cell r="AH65">
            <v>499882</v>
          </cell>
          <cell r="AI65">
            <v>233194</v>
          </cell>
          <cell r="AJ65">
            <v>122595</v>
          </cell>
          <cell r="AK65">
            <v>0</v>
          </cell>
          <cell r="AL65">
            <v>0</v>
          </cell>
        </row>
        <row r="66">
          <cell r="A66" t="str">
            <v>Assets held for sale</v>
          </cell>
          <cell r="B66">
            <v>64</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7350</v>
          </cell>
          <cell r="AA66">
            <v>0</v>
          </cell>
          <cell r="AB66">
            <v>0</v>
          </cell>
          <cell r="AC66">
            <v>0</v>
          </cell>
          <cell r="AD66">
            <v>0</v>
          </cell>
          <cell r="AE66">
            <v>0</v>
          </cell>
          <cell r="AF66">
            <v>0</v>
          </cell>
          <cell r="AG66">
            <v>0</v>
          </cell>
          <cell r="AH66">
            <v>0</v>
          </cell>
          <cell r="AI66">
            <v>0</v>
          </cell>
          <cell r="AJ66">
            <v>0</v>
          </cell>
          <cell r="AK66">
            <v>0</v>
          </cell>
          <cell r="AL66">
            <v>0</v>
          </cell>
        </row>
        <row r="67">
          <cell r="A67" t="str">
            <v>CCC - Suspense</v>
          </cell>
          <cell r="B67">
            <v>65</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391304</v>
          </cell>
          <cell r="AA67">
            <v>-9747</v>
          </cell>
          <cell r="AB67">
            <v>-9747</v>
          </cell>
          <cell r="AC67">
            <v>-9747</v>
          </cell>
          <cell r="AD67">
            <v>-11504</v>
          </cell>
          <cell r="AE67">
            <v>-9597</v>
          </cell>
          <cell r="AF67">
            <v>-9747</v>
          </cell>
          <cell r="AG67">
            <v>-3745</v>
          </cell>
          <cell r="AH67">
            <v>0</v>
          </cell>
          <cell r="AI67">
            <v>127379</v>
          </cell>
          <cell r="AJ67">
            <v>434189</v>
          </cell>
          <cell r="AK67">
            <v>0</v>
          </cell>
          <cell r="AL67">
            <v>0</v>
          </cell>
        </row>
        <row r="68">
          <cell r="A68" t="str">
            <v>Coupon Receivable</v>
          </cell>
          <cell r="B68">
            <v>66</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220966</v>
          </cell>
          <cell r="AA68">
            <v>97336</v>
          </cell>
          <cell r="AB68">
            <v>85550</v>
          </cell>
          <cell r="AC68">
            <v>209381</v>
          </cell>
          <cell r="AD68">
            <v>334465</v>
          </cell>
          <cell r="AE68">
            <v>946531</v>
          </cell>
          <cell r="AF68">
            <v>826949</v>
          </cell>
          <cell r="AG68">
            <v>722266</v>
          </cell>
          <cell r="AH68">
            <v>700453</v>
          </cell>
          <cell r="AI68">
            <v>829780</v>
          </cell>
          <cell r="AJ68">
            <v>334466</v>
          </cell>
          <cell r="AK68">
            <v>0</v>
          </cell>
          <cell r="AL68">
            <v>0</v>
          </cell>
        </row>
        <row r="69">
          <cell r="A69" t="str">
            <v>Cash control account (NLA &amp;E-zwich)</v>
          </cell>
          <cell r="B69">
            <v>67</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493235</v>
          </cell>
          <cell r="AK69">
            <v>0</v>
          </cell>
          <cell r="AL69">
            <v>0</v>
          </cell>
        </row>
        <row r="70">
          <cell r="A70" t="str">
            <v>GHIPSS Charges</v>
          </cell>
          <cell r="B70">
            <v>68</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16845</v>
          </cell>
          <cell r="AA70">
            <v>26501</v>
          </cell>
          <cell r="AB70">
            <v>64728</v>
          </cell>
          <cell r="AC70">
            <v>41270</v>
          </cell>
          <cell r="AD70">
            <v>53847</v>
          </cell>
          <cell r="AE70">
            <v>76646</v>
          </cell>
          <cell r="AF70">
            <v>74822</v>
          </cell>
          <cell r="AG70">
            <v>67158</v>
          </cell>
          <cell r="AH70">
            <v>136983</v>
          </cell>
          <cell r="AI70">
            <v>85971</v>
          </cell>
          <cell r="AJ70">
            <v>71633</v>
          </cell>
          <cell r="AK70">
            <v>0</v>
          </cell>
          <cell r="AL70">
            <v>0</v>
          </cell>
        </row>
        <row r="71">
          <cell r="A71" t="str">
            <v>Suspended Staff Account</v>
          </cell>
          <cell r="B71">
            <v>69</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67643</v>
          </cell>
          <cell r="AA71">
            <v>-9502</v>
          </cell>
          <cell r="AB71">
            <v>-5090</v>
          </cell>
          <cell r="AC71">
            <v>-5090</v>
          </cell>
          <cell r="AD71">
            <v>-5090</v>
          </cell>
          <cell r="AE71">
            <v>-5090</v>
          </cell>
          <cell r="AF71">
            <v>-5090</v>
          </cell>
          <cell r="AG71">
            <v>-5090</v>
          </cell>
          <cell r="AH71">
            <v>0</v>
          </cell>
          <cell r="AI71">
            <v>0</v>
          </cell>
          <cell r="AJ71">
            <v>0</v>
          </cell>
          <cell r="AK71">
            <v>0</v>
          </cell>
          <cell r="AL71">
            <v>0</v>
          </cell>
        </row>
        <row r="72">
          <cell r="A72" t="str">
            <v>Property, Plant &amp; Equipment</v>
          </cell>
          <cell r="B72">
            <v>70</v>
          </cell>
          <cell r="C72">
            <v>11852246</v>
          </cell>
          <cell r="D72">
            <v>11524114.649999976</v>
          </cell>
          <cell r="E72">
            <v>11241084.069999993</v>
          </cell>
          <cell r="F72">
            <v>14411138.800000012</v>
          </cell>
          <cell r="G72">
            <v>14455576.860000014</v>
          </cell>
          <cell r="H72">
            <v>14177961.590000033</v>
          </cell>
          <cell r="I72">
            <v>14006139.280000031</v>
          </cell>
          <cell r="J72">
            <v>15019604.569999993</v>
          </cell>
          <cell r="K72">
            <v>14918139.310000002</v>
          </cell>
          <cell r="L72">
            <v>15261329.850000024</v>
          </cell>
          <cell r="M72">
            <v>15898111.850000024</v>
          </cell>
          <cell r="N72">
            <v>15466219</v>
          </cell>
          <cell r="O72">
            <v>13406420</v>
          </cell>
          <cell r="P72">
            <v>13229121</v>
          </cell>
          <cell r="Q72">
            <v>13061580</v>
          </cell>
          <cell r="R72">
            <v>12976003</v>
          </cell>
          <cell r="S72">
            <v>13172011</v>
          </cell>
          <cell r="T72">
            <v>13044500</v>
          </cell>
          <cell r="U72">
            <v>12984897</v>
          </cell>
          <cell r="V72">
            <v>12814397</v>
          </cell>
          <cell r="W72">
            <v>12840503</v>
          </cell>
          <cell r="X72">
            <v>14521830</v>
          </cell>
          <cell r="Y72">
            <v>14044860</v>
          </cell>
          <cell r="Z72">
            <v>14016726</v>
          </cell>
          <cell r="AA72">
            <v>11311035</v>
          </cell>
          <cell r="AB72">
            <v>11207341</v>
          </cell>
          <cell r="AC72">
            <v>11212975</v>
          </cell>
          <cell r="AD72">
            <v>11082542</v>
          </cell>
          <cell r="AE72">
            <v>11133491</v>
          </cell>
          <cell r="AF72">
            <v>11057237.880000001</v>
          </cell>
          <cell r="AG72">
            <v>11149644</v>
          </cell>
          <cell r="AH72">
            <v>11122548</v>
          </cell>
          <cell r="AI72">
            <v>10939869.41</v>
          </cell>
          <cell r="AJ72">
            <v>11044191</v>
          </cell>
          <cell r="AK72">
            <v>0</v>
          </cell>
          <cell r="AL72">
            <v>0</v>
          </cell>
        </row>
        <row r="73">
          <cell r="A73" t="str">
            <v>TOTAL ASSETS</v>
          </cell>
          <cell r="B73">
            <v>71</v>
          </cell>
          <cell r="C73">
            <v>319396212.46000004</v>
          </cell>
          <cell r="D73">
            <v>322726985.61000001</v>
          </cell>
          <cell r="E73">
            <v>290242827.02999997</v>
          </cell>
          <cell r="F73">
            <v>280107530.60000002</v>
          </cell>
          <cell r="G73">
            <v>302566395.58000004</v>
          </cell>
          <cell r="H73">
            <v>291240160.12000006</v>
          </cell>
          <cell r="I73">
            <v>300327285.14000005</v>
          </cell>
          <cell r="J73">
            <v>263955551.97</v>
          </cell>
          <cell r="K73">
            <v>285720006.16000003</v>
          </cell>
          <cell r="L73">
            <v>318210819.93000007</v>
          </cell>
          <cell r="M73">
            <v>389465868.59000003</v>
          </cell>
          <cell r="N73">
            <v>273914830</v>
          </cell>
          <cell r="O73">
            <v>331637930.81</v>
          </cell>
          <cell r="P73">
            <v>342837393.99000001</v>
          </cell>
          <cell r="Q73">
            <v>322778150.35000002</v>
          </cell>
          <cell r="R73">
            <v>280319558.81999999</v>
          </cell>
          <cell r="S73">
            <v>360622511.19999999</v>
          </cell>
          <cell r="T73">
            <v>366453833.12</v>
          </cell>
          <cell r="U73">
            <v>404733590.7299999</v>
          </cell>
          <cell r="V73">
            <v>389551862.39999998</v>
          </cell>
          <cell r="W73">
            <v>450105703.85000002</v>
          </cell>
          <cell r="X73">
            <v>398517905.13999999</v>
          </cell>
          <cell r="Y73">
            <v>375545077</v>
          </cell>
          <cell r="Z73">
            <v>326436776.33000004</v>
          </cell>
          <cell r="AA73">
            <v>381938120</v>
          </cell>
          <cell r="AB73">
            <v>364295957.31</v>
          </cell>
          <cell r="AC73">
            <v>433979213.51999998</v>
          </cell>
          <cell r="AD73">
            <v>396971598</v>
          </cell>
          <cell r="AE73">
            <v>431537032.60000002</v>
          </cell>
          <cell r="AF73">
            <v>400389180.03999996</v>
          </cell>
          <cell r="AG73">
            <v>402814659.75999999</v>
          </cell>
          <cell r="AH73">
            <v>381409413.56999999</v>
          </cell>
          <cell r="AI73">
            <v>430349830.56</v>
          </cell>
          <cell r="AJ73">
            <v>492746828.38999999</v>
          </cell>
          <cell r="AK73">
            <v>0</v>
          </cell>
          <cell r="AL73">
            <v>0</v>
          </cell>
        </row>
        <row r="74">
          <cell r="A74" t="str">
            <v>Total Deposits from Banks</v>
          </cell>
          <cell r="B74">
            <v>72</v>
          </cell>
          <cell r="C74">
            <v>239670899.24000001</v>
          </cell>
          <cell r="D74">
            <v>252483929.48000002</v>
          </cell>
          <cell r="E74">
            <v>227544818.87</v>
          </cell>
          <cell r="F74">
            <v>218836026.92000002</v>
          </cell>
          <cell r="G74">
            <v>239758594.56999999</v>
          </cell>
          <cell r="H74">
            <v>227529658.69</v>
          </cell>
          <cell r="I74">
            <v>239431036.20999998</v>
          </cell>
          <cell r="J74">
            <v>203685620.44000003</v>
          </cell>
          <cell r="K74">
            <v>227668387.58000001</v>
          </cell>
          <cell r="L74">
            <v>260057760.80000001</v>
          </cell>
          <cell r="M74">
            <v>334785452.56999999</v>
          </cell>
          <cell r="N74">
            <v>226663617</v>
          </cell>
          <cell r="O74">
            <v>278272547</v>
          </cell>
          <cell r="P74">
            <v>291091962</v>
          </cell>
          <cell r="Q74">
            <v>264968211</v>
          </cell>
          <cell r="R74">
            <v>223342752</v>
          </cell>
          <cell r="S74">
            <v>283592463</v>
          </cell>
          <cell r="T74">
            <v>292619422</v>
          </cell>
          <cell r="U74">
            <v>270130241</v>
          </cell>
          <cell r="V74">
            <v>242425089</v>
          </cell>
          <cell r="W74">
            <v>296150931.04000002</v>
          </cell>
          <cell r="X74">
            <v>305482873</v>
          </cell>
          <cell r="Y74">
            <v>285578332.42000002</v>
          </cell>
          <cell r="Z74">
            <v>249930403</v>
          </cell>
          <cell r="AA74">
            <v>291397923</v>
          </cell>
          <cell r="AB74">
            <v>285722954</v>
          </cell>
          <cell r="AC74">
            <v>321503446.44</v>
          </cell>
          <cell r="AD74">
            <v>288365642</v>
          </cell>
          <cell r="AE74">
            <v>321225352.27999997</v>
          </cell>
          <cell r="AF74">
            <v>301124888.38999999</v>
          </cell>
          <cell r="AG74">
            <v>299173054</v>
          </cell>
          <cell r="AH74">
            <v>278894218.24000001</v>
          </cell>
          <cell r="AI74">
            <v>323486635.54000002</v>
          </cell>
          <cell r="AJ74">
            <v>384656190.5</v>
          </cell>
          <cell r="AK74">
            <v>0</v>
          </cell>
          <cell r="AL74">
            <v>0</v>
          </cell>
        </row>
        <row r="75">
          <cell r="A75" t="str">
            <v xml:space="preserve"> 5% Reserve of RCBs</v>
          </cell>
          <cell r="B75">
            <v>73</v>
          </cell>
          <cell r="C75">
            <v>99060874.650000006</v>
          </cell>
          <cell r="D75">
            <v>102027826.97</v>
          </cell>
          <cell r="E75">
            <v>101847066.47</v>
          </cell>
          <cell r="F75">
            <v>101991357.91</v>
          </cell>
          <cell r="G75">
            <v>100987902.95999999</v>
          </cell>
          <cell r="H75">
            <v>101412284.75</v>
          </cell>
          <cell r="I75">
            <v>101482703.36</v>
          </cell>
          <cell r="J75">
            <v>104092049.15000001</v>
          </cell>
          <cell r="K75">
            <v>104544429.14</v>
          </cell>
          <cell r="L75">
            <v>102941597.31999999</v>
          </cell>
          <cell r="M75">
            <v>106570530.36</v>
          </cell>
          <cell r="N75">
            <v>113499190</v>
          </cell>
          <cell r="O75">
            <v>113499190</v>
          </cell>
          <cell r="P75">
            <v>120436828</v>
          </cell>
          <cell r="Q75">
            <v>123922133</v>
          </cell>
          <cell r="R75">
            <v>124307622</v>
          </cell>
          <cell r="S75">
            <v>127031780</v>
          </cell>
          <cell r="T75">
            <v>127441396</v>
          </cell>
          <cell r="U75">
            <v>129283218</v>
          </cell>
          <cell r="V75">
            <v>130436907</v>
          </cell>
          <cell r="W75">
            <v>131356079</v>
          </cell>
          <cell r="X75">
            <v>131944382</v>
          </cell>
          <cell r="Y75">
            <v>130391898</v>
          </cell>
          <cell r="Z75">
            <v>133062510</v>
          </cell>
          <cell r="AA75">
            <v>138944540</v>
          </cell>
          <cell r="AB75">
            <v>146583651</v>
          </cell>
          <cell r="AC75">
            <v>148042689</v>
          </cell>
          <cell r="AD75">
            <v>149533236</v>
          </cell>
          <cell r="AE75">
            <v>150052514</v>
          </cell>
          <cell r="AF75">
            <v>151939687</v>
          </cell>
          <cell r="AG75">
            <v>153560419</v>
          </cell>
          <cell r="AH75">
            <v>153386131</v>
          </cell>
          <cell r="AI75">
            <v>153413308</v>
          </cell>
          <cell r="AJ75">
            <v>150856813</v>
          </cell>
          <cell r="AK75">
            <v>0</v>
          </cell>
          <cell r="AL75">
            <v>0</v>
          </cell>
        </row>
        <row r="76">
          <cell r="A76" t="str">
            <v>Clearing Accounts - RCBs</v>
          </cell>
          <cell r="B76">
            <v>74</v>
          </cell>
          <cell r="C76">
            <v>70213698.980000004</v>
          </cell>
          <cell r="D76">
            <v>97196776.900000006</v>
          </cell>
          <cell r="E76">
            <v>75243426.790000007</v>
          </cell>
          <cell r="F76">
            <v>73739343.400000006</v>
          </cell>
          <cell r="G76">
            <v>87845366</v>
          </cell>
          <cell r="H76">
            <v>75842048.329999998</v>
          </cell>
          <cell r="I76">
            <v>91226007.239999995</v>
          </cell>
          <cell r="J76">
            <v>59231245.68</v>
          </cell>
          <cell r="K76">
            <v>83696632.829999998</v>
          </cell>
          <cell r="L76">
            <v>94938837.870000005</v>
          </cell>
          <cell r="M76">
            <v>122214631.59999999</v>
          </cell>
          <cell r="N76">
            <v>66964211</v>
          </cell>
          <cell r="O76">
            <v>94207641</v>
          </cell>
          <cell r="P76">
            <v>102457418</v>
          </cell>
          <cell r="Q76">
            <v>79397361</v>
          </cell>
          <cell r="R76">
            <v>65006914</v>
          </cell>
          <cell r="S76">
            <v>98310768</v>
          </cell>
          <cell r="T76">
            <v>102415000</v>
          </cell>
          <cell r="U76">
            <v>83008997</v>
          </cell>
          <cell r="V76">
            <v>70722456</v>
          </cell>
          <cell r="W76">
            <v>131779126.04000001</v>
          </cell>
          <cell r="X76">
            <v>108296615</v>
          </cell>
          <cell r="Y76">
            <v>96026558.420000002</v>
          </cell>
          <cell r="Z76">
            <v>74033017</v>
          </cell>
          <cell r="AA76">
            <v>94028158</v>
          </cell>
          <cell r="AB76">
            <v>82024152</v>
          </cell>
          <cell r="AC76">
            <v>98605606.439999998</v>
          </cell>
          <cell r="AD76">
            <v>78119155</v>
          </cell>
          <cell r="AE76">
            <v>107506004.28</v>
          </cell>
          <cell r="AF76">
            <v>82438367.390000001</v>
          </cell>
          <cell r="AG76">
            <v>76084301</v>
          </cell>
          <cell r="AH76">
            <v>74657760.239999995</v>
          </cell>
          <cell r="AI76">
            <v>107613001.54000001</v>
          </cell>
          <cell r="AJ76">
            <v>135077051.5</v>
          </cell>
          <cell r="AK76">
            <v>0</v>
          </cell>
          <cell r="AL76">
            <v>0</v>
          </cell>
        </row>
        <row r="77">
          <cell r="A77" t="str">
            <v>Apex Certificate of Deposit (ACOD)</v>
          </cell>
          <cell r="B77">
            <v>75</v>
          </cell>
          <cell r="C77">
            <v>61141000</v>
          </cell>
          <cell r="D77">
            <v>44354000</v>
          </cell>
          <cell r="E77">
            <v>42299000</v>
          </cell>
          <cell r="F77">
            <v>34650000</v>
          </cell>
          <cell r="G77">
            <v>42000000</v>
          </cell>
          <cell r="H77">
            <v>41150000</v>
          </cell>
          <cell r="I77">
            <v>38297000</v>
          </cell>
          <cell r="J77">
            <v>32257000</v>
          </cell>
          <cell r="K77">
            <v>31622000</v>
          </cell>
          <cell r="L77">
            <v>53252000</v>
          </cell>
          <cell r="M77">
            <v>96674965</v>
          </cell>
          <cell r="N77">
            <v>36874890</v>
          </cell>
          <cell r="O77">
            <v>61230390</v>
          </cell>
          <cell r="P77">
            <v>60072390</v>
          </cell>
          <cell r="Q77">
            <v>55023390</v>
          </cell>
          <cell r="R77">
            <v>28312890</v>
          </cell>
          <cell r="S77">
            <v>52614590</v>
          </cell>
          <cell r="T77">
            <v>57287700</v>
          </cell>
          <cell r="U77">
            <v>52562700</v>
          </cell>
          <cell r="V77">
            <v>36890400</v>
          </cell>
          <cell r="W77">
            <v>28950400</v>
          </cell>
          <cell r="X77">
            <v>59466400</v>
          </cell>
          <cell r="Y77">
            <v>53644400</v>
          </cell>
          <cell r="Z77">
            <v>37729400</v>
          </cell>
          <cell r="AA77">
            <v>53269900</v>
          </cell>
          <cell r="AB77">
            <v>52109400</v>
          </cell>
          <cell r="AC77">
            <v>70969400</v>
          </cell>
          <cell r="AD77">
            <v>56997500</v>
          </cell>
          <cell r="AE77">
            <v>55927500</v>
          </cell>
          <cell r="AF77">
            <v>54807500</v>
          </cell>
          <cell r="AG77">
            <v>57789000</v>
          </cell>
          <cell r="AH77">
            <v>43824000</v>
          </cell>
          <cell r="AI77">
            <v>55474000</v>
          </cell>
          <cell r="AJ77">
            <v>90236000</v>
          </cell>
          <cell r="AK77">
            <v>0</v>
          </cell>
          <cell r="AL77">
            <v>0</v>
          </cell>
        </row>
        <row r="78">
          <cell r="A78" t="str">
            <v>Short -Term Borrowing - RCBs</v>
          </cell>
          <cell r="B78">
            <v>76</v>
          </cell>
          <cell r="C78">
            <v>9255325.6099999994</v>
          </cell>
          <cell r="D78">
            <v>8905325.6099999994</v>
          </cell>
          <cell r="E78">
            <v>8155325.6100000003</v>
          </cell>
          <cell r="F78">
            <v>8455325.6099999994</v>
          </cell>
          <cell r="G78">
            <v>8925325.6099999994</v>
          </cell>
          <cell r="H78">
            <v>9125325.6099999994</v>
          </cell>
          <cell r="I78">
            <v>8425325.6099999994</v>
          </cell>
          <cell r="J78">
            <v>8105325.6100000003</v>
          </cell>
          <cell r="K78">
            <v>7805325.6100000003</v>
          </cell>
          <cell r="L78">
            <v>8925325.6099999994</v>
          </cell>
          <cell r="M78">
            <v>9325325.6099999994</v>
          </cell>
          <cell r="N78">
            <v>9325326</v>
          </cell>
          <cell r="O78">
            <v>9335326</v>
          </cell>
          <cell r="P78">
            <v>8125326</v>
          </cell>
          <cell r="Q78">
            <v>6625327</v>
          </cell>
          <cell r="R78">
            <v>5715326</v>
          </cell>
          <cell r="S78">
            <v>5635325</v>
          </cell>
          <cell r="T78">
            <v>5475326</v>
          </cell>
          <cell r="U78">
            <v>5275326</v>
          </cell>
          <cell r="V78">
            <v>4375326</v>
          </cell>
          <cell r="W78">
            <v>4065326</v>
          </cell>
          <cell r="X78">
            <v>5775476</v>
          </cell>
          <cell r="Y78">
            <v>5515476</v>
          </cell>
          <cell r="Z78">
            <v>5105476</v>
          </cell>
          <cell r="AA78">
            <v>5155325</v>
          </cell>
          <cell r="AB78">
            <v>5005751</v>
          </cell>
          <cell r="AC78">
            <v>3885751</v>
          </cell>
          <cell r="AD78">
            <v>3715751</v>
          </cell>
          <cell r="AE78">
            <v>7739334</v>
          </cell>
          <cell r="AF78">
            <v>11939334</v>
          </cell>
          <cell r="AG78">
            <v>11739334</v>
          </cell>
          <cell r="AH78">
            <v>7026327</v>
          </cell>
          <cell r="AI78">
            <v>6986326</v>
          </cell>
          <cell r="AJ78">
            <v>8486326</v>
          </cell>
          <cell r="AK78">
            <v>0</v>
          </cell>
          <cell r="AL78">
            <v>0</v>
          </cell>
        </row>
        <row r="79">
          <cell r="A79" t="str">
            <v>Others</v>
          </cell>
          <cell r="B79">
            <v>77</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row>
        <row r="80">
          <cell r="A80" t="str">
            <v>Total Deposits from customers</v>
          </cell>
          <cell r="B80">
            <v>78</v>
          </cell>
          <cell r="C80">
            <v>5355861.5</v>
          </cell>
          <cell r="D80">
            <v>5446457.9900000002</v>
          </cell>
          <cell r="E80">
            <v>5802585.4800000004</v>
          </cell>
          <cell r="F80">
            <v>5324256.5599999996</v>
          </cell>
          <cell r="G80">
            <v>8432030.3399999999</v>
          </cell>
          <cell r="H80">
            <v>7207203.6499999994</v>
          </cell>
          <cell r="I80">
            <v>7566132.9000000004</v>
          </cell>
          <cell r="J80">
            <v>7230467.3899999997</v>
          </cell>
          <cell r="K80">
            <v>7605496.1600000001</v>
          </cell>
          <cell r="L80">
            <v>5871953.2000000002</v>
          </cell>
          <cell r="M80">
            <v>7234171.9099999992</v>
          </cell>
          <cell r="N80">
            <v>5236818</v>
          </cell>
          <cell r="O80">
            <v>10654627.92</v>
          </cell>
          <cell r="P80">
            <v>10466533.59</v>
          </cell>
          <cell r="Q80">
            <v>17577999.140000001</v>
          </cell>
          <cell r="R80">
            <v>19092535.730000004</v>
          </cell>
          <cell r="S80">
            <v>36984198.629999995</v>
          </cell>
          <cell r="T80">
            <v>31531513.010000002</v>
          </cell>
          <cell r="U80">
            <v>94244368.290000007</v>
          </cell>
          <cell r="V80">
            <v>107210411.67999999</v>
          </cell>
          <cell r="W80">
            <v>114587987.51000001</v>
          </cell>
          <cell r="X80">
            <v>50180865.690000005</v>
          </cell>
          <cell r="Y80">
            <v>43707524.530000001</v>
          </cell>
          <cell r="Z80">
            <v>27987990</v>
          </cell>
          <cell r="AA80">
            <v>45897277</v>
          </cell>
          <cell r="AB80">
            <v>34537305</v>
          </cell>
          <cell r="AC80">
            <v>40376265.060000002</v>
          </cell>
          <cell r="AD80">
            <v>35992759.870000005</v>
          </cell>
          <cell r="AE80">
            <v>36191837.539999999</v>
          </cell>
          <cell r="AF80">
            <v>20762629</v>
          </cell>
          <cell r="AG80">
            <v>22701377</v>
          </cell>
          <cell r="AH80">
            <v>20653946</v>
          </cell>
          <cell r="AI80">
            <v>28202761.5</v>
          </cell>
          <cell r="AJ80">
            <v>27101904</v>
          </cell>
          <cell r="AK80">
            <v>0</v>
          </cell>
          <cell r="AL80">
            <v>0</v>
          </cell>
        </row>
        <row r="81">
          <cell r="A81" t="str">
            <v>Corporate Current Accounts</v>
          </cell>
          <cell r="B81">
            <v>79</v>
          </cell>
          <cell r="C81">
            <v>3104492.24</v>
          </cell>
          <cell r="D81">
            <v>3457292</v>
          </cell>
          <cell r="E81">
            <v>3480748.37</v>
          </cell>
          <cell r="F81">
            <v>3568805.55</v>
          </cell>
          <cell r="G81">
            <v>6759839.3700000001</v>
          </cell>
          <cell r="H81">
            <v>5883872.0599999996</v>
          </cell>
          <cell r="I81">
            <v>6347472.25</v>
          </cell>
          <cell r="J81">
            <v>5840536.2999999998</v>
          </cell>
          <cell r="K81">
            <v>6155717</v>
          </cell>
          <cell r="L81">
            <v>4157198.65</v>
          </cell>
          <cell r="M81">
            <v>4352871.38</v>
          </cell>
          <cell r="N81">
            <v>2041052</v>
          </cell>
          <cell r="O81">
            <v>1697953.99</v>
          </cell>
          <cell r="P81">
            <v>2335231.63</v>
          </cell>
          <cell r="Q81">
            <v>2533671.37</v>
          </cell>
          <cell r="R81">
            <v>13296918.940000001</v>
          </cell>
          <cell r="S81">
            <v>4565838.72</v>
          </cell>
          <cell r="T81">
            <v>2461029.89</v>
          </cell>
          <cell r="U81">
            <v>1950244.65</v>
          </cell>
          <cell r="V81">
            <v>2463557.7999999998</v>
          </cell>
          <cell r="W81">
            <v>3573476</v>
          </cell>
          <cell r="X81">
            <v>1967652.8299999998</v>
          </cell>
          <cell r="Y81">
            <v>2581736.64</v>
          </cell>
          <cell r="Z81">
            <v>3233432</v>
          </cell>
          <cell r="AA81">
            <v>3703347</v>
          </cell>
          <cell r="AB81">
            <v>4248293</v>
          </cell>
          <cell r="AC81">
            <v>6157596</v>
          </cell>
          <cell r="AD81">
            <v>2903944</v>
          </cell>
          <cell r="AE81">
            <v>2449219</v>
          </cell>
          <cell r="AF81">
            <v>2218623</v>
          </cell>
          <cell r="AG81">
            <v>1768501</v>
          </cell>
          <cell r="AH81">
            <v>1666603</v>
          </cell>
          <cell r="AI81">
            <v>4213190</v>
          </cell>
          <cell r="AJ81">
            <v>3763658</v>
          </cell>
          <cell r="AK81">
            <v>0</v>
          </cell>
          <cell r="AL81">
            <v>0</v>
          </cell>
        </row>
        <row r="82">
          <cell r="A82" t="str">
            <v>Mobile Money Float Accounts</v>
          </cell>
          <cell r="B82">
            <v>80</v>
          </cell>
          <cell r="C82">
            <v>0</v>
          </cell>
          <cell r="D82">
            <v>0</v>
          </cell>
          <cell r="E82">
            <v>0</v>
          </cell>
          <cell r="F82">
            <v>0</v>
          </cell>
          <cell r="G82">
            <v>0</v>
          </cell>
          <cell r="H82">
            <v>0</v>
          </cell>
          <cell r="I82">
            <v>0</v>
          </cell>
          <cell r="J82">
            <v>43957.04</v>
          </cell>
          <cell r="K82">
            <v>348962.67</v>
          </cell>
          <cell r="L82">
            <v>576676.14</v>
          </cell>
          <cell r="M82">
            <v>1745635.98</v>
          </cell>
          <cell r="N82">
            <v>1999745</v>
          </cell>
          <cell r="O82">
            <v>7350349.9299999997</v>
          </cell>
          <cell r="P82">
            <v>6699439.96</v>
          </cell>
          <cell r="Q82">
            <v>13537384.770000001</v>
          </cell>
          <cell r="R82">
            <v>4485706.96</v>
          </cell>
          <cell r="S82">
            <v>31055553.789999999</v>
          </cell>
          <cell r="T82">
            <v>27613428</v>
          </cell>
          <cell r="U82">
            <v>90818350.239999995</v>
          </cell>
          <cell r="V82">
            <v>103677350.88</v>
          </cell>
          <cell r="W82">
            <v>109981135.2</v>
          </cell>
          <cell r="X82">
            <v>47166517.090000004</v>
          </cell>
          <cell r="Y82">
            <v>39941765.939999998</v>
          </cell>
          <cell r="Z82">
            <v>22883102</v>
          </cell>
          <cell r="AA82">
            <v>40552660</v>
          </cell>
          <cell r="AB82">
            <v>28600777</v>
          </cell>
          <cell r="AC82">
            <v>32447945</v>
          </cell>
          <cell r="AD82">
            <v>31301913.870000001</v>
          </cell>
          <cell r="AE82">
            <v>32114499.539999999</v>
          </cell>
          <cell r="AF82">
            <v>16822498</v>
          </cell>
          <cell r="AG82">
            <v>19144439</v>
          </cell>
          <cell r="AH82">
            <v>17310784</v>
          </cell>
          <cell r="AI82">
            <v>22144575.5</v>
          </cell>
          <cell r="AJ82">
            <v>21526390</v>
          </cell>
          <cell r="AK82">
            <v>0</v>
          </cell>
          <cell r="AL82">
            <v>0</v>
          </cell>
        </row>
        <row r="83">
          <cell r="A83" t="str">
            <v>MTN Float Account</v>
          </cell>
          <cell r="B83">
            <v>81</v>
          </cell>
          <cell r="C83">
            <v>0</v>
          </cell>
          <cell r="D83">
            <v>0</v>
          </cell>
          <cell r="E83">
            <v>0</v>
          </cell>
          <cell r="F83">
            <v>0</v>
          </cell>
          <cell r="G83">
            <v>0</v>
          </cell>
          <cell r="H83">
            <v>0</v>
          </cell>
          <cell r="I83">
            <v>0</v>
          </cell>
          <cell r="J83">
            <v>43957.04</v>
          </cell>
          <cell r="K83">
            <v>348962.67</v>
          </cell>
          <cell r="L83">
            <v>576676.14</v>
          </cell>
          <cell r="M83">
            <v>1745635.98</v>
          </cell>
          <cell r="N83">
            <v>1999745</v>
          </cell>
          <cell r="O83">
            <v>7268723.9299999997</v>
          </cell>
          <cell r="P83">
            <v>6617475.5099999998</v>
          </cell>
          <cell r="Q83">
            <v>13440009.380000001</v>
          </cell>
          <cell r="R83">
            <v>4387902</v>
          </cell>
          <cell r="S83">
            <v>30957305</v>
          </cell>
          <cell r="T83">
            <v>27510743</v>
          </cell>
          <cell r="U83">
            <v>90715198</v>
          </cell>
          <cell r="V83">
            <v>103672938.88</v>
          </cell>
          <cell r="W83">
            <v>109949480.08</v>
          </cell>
          <cell r="X83">
            <v>47114693</v>
          </cell>
          <cell r="Y83">
            <v>39889707.579999998</v>
          </cell>
          <cell r="Z83">
            <v>22830800</v>
          </cell>
          <cell r="AA83">
            <v>40500114</v>
          </cell>
          <cell r="AB83">
            <v>28545204</v>
          </cell>
          <cell r="AC83">
            <v>32442729</v>
          </cell>
          <cell r="AD83">
            <v>31299491.870000001</v>
          </cell>
          <cell r="AE83">
            <v>32112066.539999999</v>
          </cell>
          <cell r="AF83">
            <v>16820054</v>
          </cell>
          <cell r="AG83">
            <v>19141983</v>
          </cell>
          <cell r="AH83">
            <v>17308316</v>
          </cell>
          <cell r="AI83">
            <v>22142097.5</v>
          </cell>
          <cell r="AJ83">
            <v>21523900</v>
          </cell>
          <cell r="AK83">
            <v>0</v>
          </cell>
          <cell r="AL83">
            <v>0</v>
          </cell>
        </row>
        <row r="84">
          <cell r="A84" t="str">
            <v>Airtel Float Account</v>
          </cell>
          <cell r="B84">
            <v>82</v>
          </cell>
          <cell r="C84">
            <v>0</v>
          </cell>
          <cell r="D84">
            <v>0</v>
          </cell>
          <cell r="E84">
            <v>0</v>
          </cell>
          <cell r="F84">
            <v>0</v>
          </cell>
          <cell r="G84">
            <v>0</v>
          </cell>
          <cell r="H84">
            <v>0</v>
          </cell>
          <cell r="I84">
            <v>0</v>
          </cell>
          <cell r="J84">
            <v>0</v>
          </cell>
          <cell r="K84">
            <v>0</v>
          </cell>
          <cell r="L84">
            <v>0</v>
          </cell>
          <cell r="M84">
            <v>0</v>
          </cell>
          <cell r="N84">
            <v>0</v>
          </cell>
          <cell r="O84">
            <v>81626</v>
          </cell>
          <cell r="P84">
            <v>81964.45</v>
          </cell>
          <cell r="Q84">
            <v>97375.39</v>
          </cell>
          <cell r="R84">
            <v>97804.96</v>
          </cell>
          <cell r="S84">
            <v>98248.79</v>
          </cell>
          <cell r="T84">
            <v>102685</v>
          </cell>
          <cell r="U84">
            <v>103152.24</v>
          </cell>
          <cell r="V84">
            <v>4412</v>
          </cell>
          <cell r="W84">
            <v>31655.119999999999</v>
          </cell>
          <cell r="X84">
            <v>51824.09</v>
          </cell>
          <cell r="Y84">
            <v>52058.36</v>
          </cell>
          <cell r="Z84">
            <v>52302</v>
          </cell>
          <cell r="AA84">
            <v>52546</v>
          </cell>
          <cell r="AB84">
            <v>55573</v>
          </cell>
          <cell r="AC84">
            <v>5216</v>
          </cell>
          <cell r="AD84">
            <v>2422</v>
          </cell>
          <cell r="AE84">
            <v>2433</v>
          </cell>
          <cell r="AF84">
            <v>2444</v>
          </cell>
          <cell r="AG84">
            <v>2456</v>
          </cell>
          <cell r="AH84">
            <v>2468</v>
          </cell>
          <cell r="AI84">
            <v>2478</v>
          </cell>
          <cell r="AJ84">
            <v>2490</v>
          </cell>
          <cell r="AK84">
            <v>0</v>
          </cell>
          <cell r="AL84">
            <v>0</v>
          </cell>
        </row>
        <row r="85">
          <cell r="A85" t="str">
            <v>Vodafone Float Account</v>
          </cell>
          <cell r="B85">
            <v>83</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row>
        <row r="86">
          <cell r="A86" t="str">
            <v>Staff Current Account</v>
          </cell>
          <cell r="B86">
            <v>84</v>
          </cell>
          <cell r="C86">
            <v>2251369.2599999998</v>
          </cell>
          <cell r="D86">
            <v>1989165.99</v>
          </cell>
          <cell r="E86">
            <v>2321837.11</v>
          </cell>
          <cell r="F86">
            <v>1755451.01</v>
          </cell>
          <cell r="G86">
            <v>1672190.97</v>
          </cell>
          <cell r="H86">
            <v>1323331.5899999999</v>
          </cell>
          <cell r="I86">
            <v>1218660.6499999999</v>
          </cell>
          <cell r="J86">
            <v>1345974.05</v>
          </cell>
          <cell r="K86">
            <v>1100816.49</v>
          </cell>
          <cell r="L86">
            <v>1138078.4099999999</v>
          </cell>
          <cell r="M86">
            <v>1135664.55</v>
          </cell>
          <cell r="N86">
            <v>1196021</v>
          </cell>
          <cell r="O86">
            <v>1606324</v>
          </cell>
          <cell r="P86">
            <v>1431862</v>
          </cell>
          <cell r="Q86">
            <v>1506943</v>
          </cell>
          <cell r="R86">
            <v>1309909.83</v>
          </cell>
          <cell r="S86">
            <v>1362806.12</v>
          </cell>
          <cell r="T86">
            <v>1457055.12</v>
          </cell>
          <cell r="U86">
            <v>1475773.4</v>
          </cell>
          <cell r="V86">
            <v>1069503</v>
          </cell>
          <cell r="W86">
            <v>1033376.31</v>
          </cell>
          <cell r="X86">
            <v>1046695.77</v>
          </cell>
          <cell r="Y86">
            <v>1184021.95</v>
          </cell>
          <cell r="Z86">
            <v>1871456</v>
          </cell>
          <cell r="AA86">
            <v>1641270</v>
          </cell>
          <cell r="AB86">
            <v>1688235</v>
          </cell>
          <cell r="AC86">
            <v>1770724.06</v>
          </cell>
          <cell r="AD86">
            <v>1786902</v>
          </cell>
          <cell r="AE86">
            <v>1628119</v>
          </cell>
          <cell r="AF86">
            <v>1721508</v>
          </cell>
          <cell r="AG86">
            <v>1788437</v>
          </cell>
          <cell r="AH86">
            <v>1676559</v>
          </cell>
          <cell r="AI86">
            <v>1844996</v>
          </cell>
          <cell r="AJ86">
            <v>1811856</v>
          </cell>
          <cell r="AK86">
            <v>0</v>
          </cell>
          <cell r="AL86">
            <v>0</v>
          </cell>
        </row>
        <row r="87">
          <cell r="A87" t="str">
            <v>Provisions</v>
          </cell>
          <cell r="B87">
            <v>85</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row>
        <row r="88">
          <cell r="A88" t="str">
            <v>Current Tax Liabilities</v>
          </cell>
          <cell r="B88">
            <v>86</v>
          </cell>
          <cell r="C88">
            <v>0</v>
          </cell>
          <cell r="D88">
            <v>0</v>
          </cell>
          <cell r="E88">
            <v>0</v>
          </cell>
          <cell r="F88">
            <v>0</v>
          </cell>
          <cell r="G88">
            <v>0</v>
          </cell>
          <cell r="H88">
            <v>0</v>
          </cell>
          <cell r="I88">
            <v>0</v>
          </cell>
          <cell r="J88">
            <v>0</v>
          </cell>
          <cell r="K88">
            <v>0</v>
          </cell>
          <cell r="L88">
            <v>0</v>
          </cell>
          <cell r="M88">
            <v>0</v>
          </cell>
          <cell r="N88">
            <v>0</v>
          </cell>
          <cell r="O88">
            <v>200313.99245833349</v>
          </cell>
          <cell r="P88">
            <v>231329.67606666684</v>
          </cell>
          <cell r="Q88">
            <v>89402.033524999861</v>
          </cell>
          <cell r="R88">
            <v>0</v>
          </cell>
          <cell r="S88">
            <v>0</v>
          </cell>
          <cell r="T88">
            <v>7083.1103749992326</v>
          </cell>
          <cell r="U88">
            <v>77059.668116667308</v>
          </cell>
          <cell r="V88">
            <v>0</v>
          </cell>
          <cell r="W88">
            <v>0</v>
          </cell>
          <cell r="X88">
            <v>89757.474166670814</v>
          </cell>
          <cell r="Y88">
            <v>195091.54</v>
          </cell>
          <cell r="Z88">
            <v>0</v>
          </cell>
          <cell r="AA88">
            <v>139643</v>
          </cell>
          <cell r="AB88">
            <v>57538.342499999795</v>
          </cell>
          <cell r="AC88">
            <v>0</v>
          </cell>
          <cell r="AD88">
            <v>0</v>
          </cell>
          <cell r="AE88">
            <v>0</v>
          </cell>
          <cell r="AF88">
            <v>106443.14499999955</v>
          </cell>
          <cell r="AG88">
            <v>252656.37999999989</v>
          </cell>
          <cell r="AH88">
            <v>243843.81750000082</v>
          </cell>
          <cell r="AI88">
            <v>224458.49750000052</v>
          </cell>
          <cell r="AJ88">
            <v>51509.872500000522</v>
          </cell>
          <cell r="AK88">
            <v>0</v>
          </cell>
          <cell r="AL88">
            <v>0</v>
          </cell>
        </row>
        <row r="89">
          <cell r="A89" t="str">
            <v>Deferred Tax Liability</v>
          </cell>
          <cell r="B89">
            <v>87</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row>
        <row r="90">
          <cell r="A90" t="str">
            <v>Post exployment liablilty</v>
          </cell>
          <cell r="B90">
            <v>88</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row>
        <row r="91">
          <cell r="A91" t="str">
            <v>Deferred grant</v>
          </cell>
          <cell r="B91">
            <v>89</v>
          </cell>
          <cell r="C91">
            <v>2696520</v>
          </cell>
          <cell r="D91">
            <v>2678023</v>
          </cell>
          <cell r="E91">
            <v>2669587</v>
          </cell>
          <cell r="F91">
            <v>2660609</v>
          </cell>
          <cell r="G91">
            <v>2651631</v>
          </cell>
          <cell r="H91">
            <v>2642653</v>
          </cell>
          <cell r="I91">
            <v>2633675</v>
          </cell>
          <cell r="J91">
            <v>2624698</v>
          </cell>
          <cell r="K91">
            <v>2615720</v>
          </cell>
          <cell r="L91">
            <v>2606742</v>
          </cell>
          <cell r="M91">
            <v>2597764</v>
          </cell>
          <cell r="N91">
            <v>2588786</v>
          </cell>
          <cell r="O91">
            <v>2579809</v>
          </cell>
          <cell r="P91">
            <v>2570830.67</v>
          </cell>
          <cell r="Q91">
            <v>2561852.84</v>
          </cell>
          <cell r="R91">
            <v>2552875.0099999998</v>
          </cell>
          <cell r="S91">
            <v>2543897.1800000002</v>
          </cell>
          <cell r="T91">
            <v>2534919.35</v>
          </cell>
          <cell r="U91">
            <v>2525941.52</v>
          </cell>
          <cell r="V91">
            <v>2516964</v>
          </cell>
          <cell r="W91">
            <v>2507986</v>
          </cell>
          <cell r="X91">
            <v>2499008</v>
          </cell>
          <cell r="Y91">
            <v>2490026</v>
          </cell>
          <cell r="Z91">
            <v>2481045</v>
          </cell>
          <cell r="AA91">
            <v>2472566</v>
          </cell>
          <cell r="AB91">
            <v>2464087</v>
          </cell>
          <cell r="AC91">
            <v>2455609</v>
          </cell>
          <cell r="AD91">
            <v>2447130</v>
          </cell>
          <cell r="AE91">
            <v>2438651</v>
          </cell>
          <cell r="AF91">
            <v>2430172</v>
          </cell>
          <cell r="AG91">
            <v>2421693</v>
          </cell>
          <cell r="AH91">
            <v>2413215</v>
          </cell>
          <cell r="AI91">
            <v>2404736</v>
          </cell>
          <cell r="AJ91">
            <v>2396257</v>
          </cell>
          <cell r="AK91">
            <v>0</v>
          </cell>
          <cell r="AL91">
            <v>0</v>
          </cell>
        </row>
        <row r="92">
          <cell r="A92" t="str">
            <v>Borrowing</v>
          </cell>
          <cell r="B92">
            <v>90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25000000</v>
          </cell>
          <cell r="AD92">
            <v>25000000</v>
          </cell>
          <cell r="AE92">
            <v>26488680</v>
          </cell>
          <cell r="AF92">
            <v>26395636</v>
          </cell>
          <cell r="AG92">
            <v>26395636.329999998</v>
          </cell>
          <cell r="AH92">
            <v>26395636</v>
          </cell>
          <cell r="AI92">
            <v>26302594</v>
          </cell>
          <cell r="AJ92">
            <v>26302594</v>
          </cell>
          <cell r="AK92">
            <v>0</v>
          </cell>
          <cell r="AL92">
            <v>0</v>
          </cell>
        </row>
        <row r="93">
          <cell r="A93" t="str">
            <v>Other Liabilities</v>
          </cell>
          <cell r="B93">
            <v>91</v>
          </cell>
          <cell r="C93">
            <v>26784110</v>
          </cell>
          <cell r="D93">
            <v>16846180</v>
          </cell>
          <cell r="E93">
            <v>18965235.514999986</v>
          </cell>
          <cell r="F93">
            <v>18530730.729999959</v>
          </cell>
          <cell r="G93">
            <v>17036834.644999981</v>
          </cell>
          <cell r="H93">
            <v>21547715.49999994</v>
          </cell>
          <cell r="I93">
            <v>18243594.335000038</v>
          </cell>
          <cell r="J93">
            <v>17841241</v>
          </cell>
          <cell r="K93">
            <v>17475020</v>
          </cell>
          <cell r="L93">
            <v>19236167</v>
          </cell>
          <cell r="M93">
            <v>13616182</v>
          </cell>
          <cell r="N93">
            <v>14612218</v>
          </cell>
          <cell r="O93">
            <v>14516300</v>
          </cell>
          <cell r="P93">
            <v>12969358</v>
          </cell>
          <cell r="Q93">
            <v>12499088</v>
          </cell>
          <cell r="R93">
            <v>11049049</v>
          </cell>
          <cell r="S93">
            <v>13145054</v>
          </cell>
          <cell r="T93">
            <v>14919157</v>
          </cell>
          <cell r="U93">
            <v>12704312</v>
          </cell>
          <cell r="V93">
            <v>12615586</v>
          </cell>
          <cell r="W93">
            <v>12287267</v>
          </cell>
          <cell r="X93">
            <v>15175638.189999999</v>
          </cell>
          <cell r="Y93">
            <v>18133737.420000002</v>
          </cell>
          <cell r="Z93">
            <v>16822316</v>
          </cell>
          <cell r="AA93">
            <v>15526950</v>
          </cell>
          <cell r="AB93">
            <v>15256625.5</v>
          </cell>
          <cell r="AC93">
            <v>15880570.6</v>
          </cell>
          <cell r="AD93">
            <v>16947248.310000002</v>
          </cell>
          <cell r="AE93">
            <v>16590221.5</v>
          </cell>
          <cell r="AF93">
            <v>19980863.079999998</v>
          </cell>
          <cell r="AG93">
            <v>21843055</v>
          </cell>
          <cell r="AH93">
            <v>22807804.5</v>
          </cell>
          <cell r="AI93">
            <v>19786051</v>
          </cell>
          <cell r="AJ93">
            <v>22814624.5</v>
          </cell>
          <cell r="AK93">
            <v>0</v>
          </cell>
          <cell r="AL93">
            <v>0</v>
          </cell>
        </row>
        <row r="94">
          <cell r="A94" t="str">
            <v>Accrued Expenses</v>
          </cell>
          <cell r="B94">
            <v>92</v>
          </cell>
          <cell r="C94">
            <v>0</v>
          </cell>
          <cell r="D94">
            <v>0</v>
          </cell>
          <cell r="E94">
            <v>0</v>
          </cell>
          <cell r="F94">
            <v>0</v>
          </cell>
          <cell r="G94">
            <v>0</v>
          </cell>
          <cell r="H94">
            <v>0</v>
          </cell>
          <cell r="I94">
            <v>0</v>
          </cell>
          <cell r="J94">
            <v>0</v>
          </cell>
          <cell r="K94">
            <v>0</v>
          </cell>
          <cell r="L94">
            <v>0</v>
          </cell>
          <cell r="M94">
            <v>0</v>
          </cell>
          <cell r="N94">
            <v>0</v>
          </cell>
          <cell r="O94">
            <v>2135627</v>
          </cell>
          <cell r="P94">
            <v>2054002</v>
          </cell>
          <cell r="Q94">
            <v>2222485</v>
          </cell>
          <cell r="R94">
            <v>2178815</v>
          </cell>
          <cell r="S94">
            <v>2020983</v>
          </cell>
          <cell r="T94">
            <v>2041279</v>
          </cell>
          <cell r="U94">
            <v>2295850</v>
          </cell>
          <cell r="V94">
            <v>2314019</v>
          </cell>
          <cell r="W94">
            <v>2725433</v>
          </cell>
          <cell r="X94">
            <v>5398606</v>
          </cell>
          <cell r="Y94">
            <v>5442422</v>
          </cell>
          <cell r="Z94">
            <v>4994104</v>
          </cell>
          <cell r="AA94">
            <v>4022951</v>
          </cell>
          <cell r="AB94">
            <v>4107840</v>
          </cell>
          <cell r="AC94">
            <v>4457088</v>
          </cell>
          <cell r="AD94">
            <v>3887466.31</v>
          </cell>
          <cell r="AE94">
            <v>4870571.5</v>
          </cell>
          <cell r="AF94">
            <v>5551956</v>
          </cell>
          <cell r="AG94">
            <v>5479863</v>
          </cell>
          <cell r="AH94">
            <v>5387166</v>
          </cell>
          <cell r="AI94">
            <v>5942903</v>
          </cell>
          <cell r="AJ94">
            <v>6045120</v>
          </cell>
          <cell r="AK94">
            <v>0</v>
          </cell>
          <cell r="AL94">
            <v>0</v>
          </cell>
        </row>
        <row r="95">
          <cell r="A95" t="str">
            <v>Accrued Interest Payable</v>
          </cell>
          <cell r="B95">
            <v>93</v>
          </cell>
          <cell r="C95">
            <v>0</v>
          </cell>
          <cell r="D95">
            <v>0</v>
          </cell>
          <cell r="E95">
            <v>0</v>
          </cell>
          <cell r="F95">
            <v>0</v>
          </cell>
          <cell r="G95">
            <v>0</v>
          </cell>
          <cell r="H95">
            <v>0</v>
          </cell>
          <cell r="I95">
            <v>0</v>
          </cell>
          <cell r="J95">
            <v>0</v>
          </cell>
          <cell r="K95">
            <v>0</v>
          </cell>
          <cell r="L95">
            <v>0</v>
          </cell>
          <cell r="M95">
            <v>0</v>
          </cell>
          <cell r="N95">
            <v>0</v>
          </cell>
          <cell r="O95">
            <v>271917</v>
          </cell>
          <cell r="P95">
            <v>230632</v>
          </cell>
          <cell r="Q95">
            <v>226395</v>
          </cell>
          <cell r="R95">
            <v>181642</v>
          </cell>
          <cell r="S95">
            <v>121835</v>
          </cell>
          <cell r="T95">
            <v>155360</v>
          </cell>
          <cell r="U95">
            <v>256054</v>
          </cell>
          <cell r="V95">
            <v>69320</v>
          </cell>
          <cell r="W95">
            <v>98069</v>
          </cell>
          <cell r="X95">
            <v>104160</v>
          </cell>
          <cell r="Y95">
            <v>99189</v>
          </cell>
          <cell r="Z95">
            <v>122034</v>
          </cell>
          <cell r="AA95">
            <v>111183</v>
          </cell>
          <cell r="AB95">
            <v>102797</v>
          </cell>
          <cell r="AC95">
            <v>353686</v>
          </cell>
          <cell r="AD95">
            <v>704358</v>
          </cell>
          <cell r="AE95">
            <v>1027642</v>
          </cell>
          <cell r="AF95">
            <v>1458574</v>
          </cell>
          <cell r="AG95">
            <v>1931023</v>
          </cell>
          <cell r="AH95">
            <v>2199875</v>
          </cell>
          <cell r="AI95">
            <v>506154</v>
          </cell>
          <cell r="AJ95">
            <v>946296</v>
          </cell>
          <cell r="AK95">
            <v>0</v>
          </cell>
          <cell r="AL95">
            <v>0</v>
          </cell>
        </row>
        <row r="96">
          <cell r="A96" t="str">
            <v>RCBs Cocoa account</v>
          </cell>
          <cell r="B96">
            <v>94</v>
          </cell>
          <cell r="C96">
            <v>0</v>
          </cell>
          <cell r="D96">
            <v>0</v>
          </cell>
          <cell r="E96">
            <v>0</v>
          </cell>
          <cell r="F96">
            <v>0</v>
          </cell>
          <cell r="G96">
            <v>0</v>
          </cell>
          <cell r="H96">
            <v>0</v>
          </cell>
          <cell r="I96">
            <v>0</v>
          </cell>
          <cell r="J96">
            <v>0</v>
          </cell>
          <cell r="K96">
            <v>0</v>
          </cell>
          <cell r="L96">
            <v>0</v>
          </cell>
          <cell r="M96">
            <v>0</v>
          </cell>
          <cell r="N96">
            <v>0</v>
          </cell>
          <cell r="O96">
            <v>34468</v>
          </cell>
          <cell r="P96">
            <v>34468</v>
          </cell>
          <cell r="Q96">
            <v>34468</v>
          </cell>
          <cell r="R96">
            <v>49746</v>
          </cell>
          <cell r="S96">
            <v>318690</v>
          </cell>
          <cell r="T96">
            <v>34468</v>
          </cell>
          <cell r="U96">
            <v>198476</v>
          </cell>
          <cell r="V96">
            <v>35886</v>
          </cell>
          <cell r="W96">
            <v>394194</v>
          </cell>
          <cell r="X96">
            <v>674964</v>
          </cell>
          <cell r="Y96">
            <v>34468</v>
          </cell>
          <cell r="Z96">
            <v>156539</v>
          </cell>
          <cell r="AA96">
            <v>87015</v>
          </cell>
          <cell r="AB96">
            <v>34468</v>
          </cell>
          <cell r="AC96">
            <v>34468</v>
          </cell>
          <cell r="AD96">
            <v>34468</v>
          </cell>
          <cell r="AE96">
            <v>68293</v>
          </cell>
          <cell r="AF96">
            <v>34468</v>
          </cell>
          <cell r="AG96">
            <v>36074</v>
          </cell>
          <cell r="AH96">
            <v>36074</v>
          </cell>
          <cell r="AI96">
            <v>63353</v>
          </cell>
          <cell r="AJ96">
            <v>36074</v>
          </cell>
          <cell r="AK96">
            <v>0</v>
          </cell>
          <cell r="AL96">
            <v>0</v>
          </cell>
        </row>
        <row r="97">
          <cell r="A97" t="str">
            <v>I-Trans Cover Account</v>
          </cell>
          <cell r="B97">
            <v>95</v>
          </cell>
          <cell r="C97">
            <v>0</v>
          </cell>
          <cell r="D97">
            <v>0</v>
          </cell>
          <cell r="E97">
            <v>0</v>
          </cell>
          <cell r="F97">
            <v>0</v>
          </cell>
          <cell r="G97">
            <v>0</v>
          </cell>
          <cell r="H97">
            <v>0</v>
          </cell>
          <cell r="I97">
            <v>0</v>
          </cell>
          <cell r="J97">
            <v>0</v>
          </cell>
          <cell r="K97">
            <v>0</v>
          </cell>
          <cell r="L97">
            <v>0</v>
          </cell>
          <cell r="M97">
            <v>0</v>
          </cell>
          <cell r="N97">
            <v>0</v>
          </cell>
          <cell r="O97">
            <v>2679858</v>
          </cell>
          <cell r="P97">
            <v>2783185</v>
          </cell>
          <cell r="Q97">
            <v>2214224</v>
          </cell>
          <cell r="R97">
            <v>1745113</v>
          </cell>
          <cell r="S97">
            <v>1940889</v>
          </cell>
          <cell r="T97">
            <v>1908802</v>
          </cell>
          <cell r="U97">
            <v>2191160</v>
          </cell>
          <cell r="V97">
            <v>2064258</v>
          </cell>
          <cell r="W97">
            <v>1842173</v>
          </cell>
          <cell r="X97">
            <v>2515372</v>
          </cell>
          <cell r="Y97">
            <v>2516481</v>
          </cell>
          <cell r="Z97">
            <v>1126399</v>
          </cell>
          <cell r="AA97">
            <v>1522755</v>
          </cell>
          <cell r="AB97">
            <v>1299943</v>
          </cell>
          <cell r="AC97">
            <v>1578339</v>
          </cell>
          <cell r="AD97">
            <v>1256575</v>
          </cell>
          <cell r="AE97">
            <v>1013534</v>
          </cell>
          <cell r="AF97">
            <v>1098204</v>
          </cell>
          <cell r="AG97">
            <v>823020</v>
          </cell>
          <cell r="AH97">
            <v>838130</v>
          </cell>
          <cell r="AI97">
            <v>804560</v>
          </cell>
          <cell r="AJ97">
            <v>1294244</v>
          </cell>
          <cell r="AK97">
            <v>0</v>
          </cell>
          <cell r="AL97">
            <v>0</v>
          </cell>
        </row>
        <row r="98">
          <cell r="A98" t="str">
            <v>Managed Funds/Micro Finance</v>
          </cell>
          <cell r="B98">
            <v>96</v>
          </cell>
          <cell r="C98">
            <v>0</v>
          </cell>
          <cell r="D98">
            <v>0</v>
          </cell>
          <cell r="E98">
            <v>0</v>
          </cell>
          <cell r="F98">
            <v>0</v>
          </cell>
          <cell r="G98">
            <v>0</v>
          </cell>
          <cell r="H98">
            <v>0</v>
          </cell>
          <cell r="I98">
            <v>0</v>
          </cell>
          <cell r="J98">
            <v>0</v>
          </cell>
          <cell r="K98">
            <v>0</v>
          </cell>
          <cell r="L98">
            <v>0</v>
          </cell>
          <cell r="M98">
            <v>0</v>
          </cell>
          <cell r="N98">
            <v>0</v>
          </cell>
          <cell r="O98">
            <v>4712946</v>
          </cell>
          <cell r="P98">
            <v>4701758</v>
          </cell>
          <cell r="Q98">
            <v>4758625</v>
          </cell>
          <cell r="R98">
            <v>4450856</v>
          </cell>
          <cell r="S98">
            <v>4485124</v>
          </cell>
          <cell r="T98">
            <v>6700068</v>
          </cell>
          <cell r="U98">
            <v>4568166</v>
          </cell>
          <cell r="V98">
            <v>4860940</v>
          </cell>
          <cell r="W98">
            <v>4701461</v>
          </cell>
          <cell r="X98">
            <v>4305286</v>
          </cell>
          <cell r="Y98">
            <v>4889673</v>
          </cell>
          <cell r="Z98">
            <v>4692572</v>
          </cell>
          <cell r="AA98">
            <v>4678080</v>
          </cell>
          <cell r="AB98">
            <v>4721264</v>
          </cell>
          <cell r="AC98">
            <v>4924094</v>
          </cell>
          <cell r="AD98">
            <v>4558828</v>
          </cell>
          <cell r="AE98">
            <v>4777299</v>
          </cell>
          <cell r="AF98">
            <v>4483435</v>
          </cell>
          <cell r="AG98">
            <v>4398994</v>
          </cell>
          <cell r="AH98">
            <v>7850444</v>
          </cell>
          <cell r="AI98">
            <v>7896775</v>
          </cell>
          <cell r="AJ98">
            <v>7326846</v>
          </cell>
          <cell r="AK98">
            <v>0</v>
          </cell>
          <cell r="AL98">
            <v>0</v>
          </cell>
        </row>
        <row r="99">
          <cell r="A99" t="str">
            <v>BOG Penalty suspense</v>
          </cell>
          <cell r="B99">
            <v>97</v>
          </cell>
          <cell r="C99">
            <v>0</v>
          </cell>
          <cell r="D99">
            <v>0</v>
          </cell>
          <cell r="E99">
            <v>0</v>
          </cell>
          <cell r="F99">
            <v>0</v>
          </cell>
          <cell r="G99">
            <v>0</v>
          </cell>
          <cell r="H99">
            <v>0</v>
          </cell>
          <cell r="I99">
            <v>0</v>
          </cell>
          <cell r="J99">
            <v>0</v>
          </cell>
          <cell r="K99">
            <v>0</v>
          </cell>
          <cell r="L99">
            <v>0</v>
          </cell>
          <cell r="M99">
            <v>0</v>
          </cell>
          <cell r="N99">
            <v>0</v>
          </cell>
          <cell r="O99">
            <v>632000</v>
          </cell>
          <cell r="P99">
            <v>632000</v>
          </cell>
          <cell r="Q99">
            <v>632000</v>
          </cell>
          <cell r="R99">
            <v>632000</v>
          </cell>
          <cell r="S99">
            <v>632000</v>
          </cell>
          <cell r="T99">
            <v>632000</v>
          </cell>
          <cell r="U99">
            <v>632000</v>
          </cell>
          <cell r="V99">
            <v>632000</v>
          </cell>
          <cell r="W99">
            <v>632000</v>
          </cell>
          <cell r="X99">
            <v>632000</v>
          </cell>
          <cell r="Y99">
            <v>632000</v>
          </cell>
          <cell r="Z99">
            <v>1033000</v>
          </cell>
          <cell r="AA99">
            <v>1033000</v>
          </cell>
          <cell r="AB99">
            <v>1033000</v>
          </cell>
          <cell r="AC99">
            <v>1108000</v>
          </cell>
          <cell r="AD99">
            <v>1246000</v>
          </cell>
          <cell r="AE99">
            <v>1246000</v>
          </cell>
          <cell r="AF99">
            <v>1318000</v>
          </cell>
          <cell r="AG99">
            <v>1318000</v>
          </cell>
          <cell r="AH99">
            <v>1528000</v>
          </cell>
          <cell r="AI99">
            <v>882017</v>
          </cell>
          <cell r="AJ99">
            <v>1540000</v>
          </cell>
          <cell r="AK99">
            <v>0</v>
          </cell>
          <cell r="AL99">
            <v>0</v>
          </cell>
        </row>
        <row r="100">
          <cell r="A100" t="str">
            <v>Other Credit Accounts</v>
          </cell>
          <cell r="B100">
            <v>98</v>
          </cell>
          <cell r="C100">
            <v>26784110</v>
          </cell>
          <cell r="D100">
            <v>16846180</v>
          </cell>
          <cell r="E100">
            <v>18965235.514999986</v>
          </cell>
          <cell r="F100">
            <v>18530730.729999959</v>
          </cell>
          <cell r="G100">
            <v>17036834.644999981</v>
          </cell>
          <cell r="H100">
            <v>21547715.49999994</v>
          </cell>
          <cell r="I100">
            <v>18243594.335000038</v>
          </cell>
          <cell r="J100">
            <v>17841241</v>
          </cell>
          <cell r="K100">
            <v>17475020</v>
          </cell>
          <cell r="L100">
            <v>19236167</v>
          </cell>
          <cell r="M100">
            <v>13616182</v>
          </cell>
          <cell r="N100">
            <v>14612218</v>
          </cell>
          <cell r="O100">
            <v>4049484</v>
          </cell>
          <cell r="P100">
            <v>2533313</v>
          </cell>
          <cell r="Q100">
            <v>2410891</v>
          </cell>
          <cell r="R100">
            <v>1810877</v>
          </cell>
          <cell r="S100">
            <v>3625533</v>
          </cell>
          <cell r="T100">
            <v>3447180</v>
          </cell>
          <cell r="U100">
            <v>2562606</v>
          </cell>
          <cell r="V100">
            <v>2639163</v>
          </cell>
          <cell r="W100">
            <v>1893937</v>
          </cell>
          <cell r="X100">
            <v>1545250.19</v>
          </cell>
          <cell r="Y100">
            <v>4519504.42</v>
          </cell>
          <cell r="Z100">
            <v>4697668</v>
          </cell>
          <cell r="AA100">
            <v>4071966</v>
          </cell>
          <cell r="AB100">
            <v>3957313.5</v>
          </cell>
          <cell r="AC100">
            <v>3424895.6</v>
          </cell>
          <cell r="AD100">
            <v>5259553</v>
          </cell>
          <cell r="AE100">
            <v>3586882</v>
          </cell>
          <cell r="AF100">
            <v>6036226.0800000001</v>
          </cell>
          <cell r="AG100">
            <v>7856081</v>
          </cell>
          <cell r="AH100">
            <v>4968115.5</v>
          </cell>
          <cell r="AI100">
            <v>3690289</v>
          </cell>
          <cell r="AJ100">
            <v>5626044.5</v>
          </cell>
          <cell r="AK100">
            <v>0</v>
          </cell>
          <cell r="AL100">
            <v>0</v>
          </cell>
        </row>
        <row r="101">
          <cell r="A101" t="str">
            <v>ICB/Express/MAB Funds Transfer</v>
          </cell>
          <cell r="B101">
            <v>99</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297276</v>
          </cell>
          <cell r="AA101">
            <v>78507</v>
          </cell>
          <cell r="AB101">
            <v>78507</v>
          </cell>
          <cell r="AC101">
            <v>78507</v>
          </cell>
          <cell r="AD101">
            <v>78507</v>
          </cell>
          <cell r="AE101">
            <v>78507</v>
          </cell>
          <cell r="AF101">
            <v>78507</v>
          </cell>
          <cell r="AG101">
            <v>78507</v>
          </cell>
          <cell r="AH101">
            <v>80654.5</v>
          </cell>
          <cell r="AI101">
            <v>84934</v>
          </cell>
          <cell r="AJ101">
            <v>78507</v>
          </cell>
          <cell r="AK101">
            <v>0</v>
          </cell>
          <cell r="AL101">
            <v>0</v>
          </cell>
        </row>
        <row r="102">
          <cell r="A102" t="str">
            <v>Unallocated Transfer - Foreign</v>
          </cell>
          <cell r="B102">
            <v>100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2371</v>
          </cell>
          <cell r="AA102">
            <v>2492</v>
          </cell>
          <cell r="AB102">
            <v>2421</v>
          </cell>
          <cell r="AC102">
            <v>2457</v>
          </cell>
          <cell r="AD102">
            <v>2475</v>
          </cell>
          <cell r="AE102">
            <v>2339</v>
          </cell>
          <cell r="AF102">
            <v>2372</v>
          </cell>
          <cell r="AG102">
            <v>2447</v>
          </cell>
          <cell r="AH102">
            <v>2438</v>
          </cell>
          <cell r="AI102">
            <v>2470</v>
          </cell>
          <cell r="AJ102">
            <v>2429</v>
          </cell>
          <cell r="AK102">
            <v>0</v>
          </cell>
          <cell r="AL102">
            <v>0</v>
          </cell>
        </row>
        <row r="103">
          <cell r="A103" t="str">
            <v>Foreign Cover</v>
          </cell>
          <cell r="B103">
            <v>101</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-111254</v>
          </cell>
          <cell r="AA103">
            <v>0</v>
          </cell>
          <cell r="AB103">
            <v>207853</v>
          </cell>
          <cell r="AC103">
            <v>0</v>
          </cell>
          <cell r="AD103">
            <v>0</v>
          </cell>
          <cell r="AE103">
            <v>0</v>
          </cell>
          <cell r="AF103">
            <v>0</v>
          </cell>
          <cell r="AG103">
            <v>0</v>
          </cell>
          <cell r="AH103">
            <v>0</v>
          </cell>
          <cell r="AI103">
            <v>0</v>
          </cell>
          <cell r="AJ103">
            <v>0</v>
          </cell>
          <cell r="AK103">
            <v>0</v>
          </cell>
          <cell r="AL103">
            <v>0</v>
          </cell>
        </row>
        <row r="104">
          <cell r="A104" t="str">
            <v>Unity Link Money</v>
          </cell>
          <cell r="B104">
            <v>102</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50000</v>
          </cell>
          <cell r="AA104">
            <v>39045</v>
          </cell>
          <cell r="AB104">
            <v>42916</v>
          </cell>
          <cell r="AC104">
            <v>50960</v>
          </cell>
          <cell r="AD104">
            <v>40850</v>
          </cell>
          <cell r="AE104">
            <v>342</v>
          </cell>
          <cell r="AF104">
            <v>68669</v>
          </cell>
          <cell r="AG104">
            <v>17277</v>
          </cell>
          <cell r="AH104">
            <v>136087</v>
          </cell>
          <cell r="AI104">
            <v>163711</v>
          </cell>
          <cell r="AJ104">
            <v>0</v>
          </cell>
          <cell r="AK104">
            <v>0</v>
          </cell>
          <cell r="AL104">
            <v>0</v>
          </cell>
        </row>
        <row r="105">
          <cell r="A105" t="str">
            <v>Unclaimed Apexlink Transfer</v>
          </cell>
          <cell r="B105">
            <v>103</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501962</v>
          </cell>
          <cell r="AA105">
            <v>349909</v>
          </cell>
          <cell r="AB105">
            <v>345918</v>
          </cell>
          <cell r="AC105">
            <v>343901</v>
          </cell>
          <cell r="AD105">
            <v>343901</v>
          </cell>
          <cell r="AE105">
            <v>343901</v>
          </cell>
          <cell r="AF105">
            <v>343901</v>
          </cell>
          <cell r="AG105">
            <v>342873</v>
          </cell>
          <cell r="AH105">
            <v>342873</v>
          </cell>
          <cell r="AI105">
            <v>342701</v>
          </cell>
          <cell r="AJ105">
            <v>342701</v>
          </cell>
          <cell r="AK105">
            <v>0</v>
          </cell>
          <cell r="AL105">
            <v>0</v>
          </cell>
        </row>
        <row r="106">
          <cell r="A106" t="str">
            <v>Apexlink Suspense Account</v>
          </cell>
          <cell r="B106">
            <v>104</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236263</v>
          </cell>
          <cell r="AA106">
            <v>236263</v>
          </cell>
          <cell r="AB106">
            <v>236263</v>
          </cell>
          <cell r="AC106">
            <v>236263</v>
          </cell>
          <cell r="AD106">
            <v>236263</v>
          </cell>
          <cell r="AE106">
            <v>236263</v>
          </cell>
          <cell r="AF106">
            <v>236263</v>
          </cell>
          <cell r="AG106">
            <v>236263</v>
          </cell>
          <cell r="AH106">
            <v>236263</v>
          </cell>
          <cell r="AI106">
            <v>236263</v>
          </cell>
          <cell r="AJ106">
            <v>236263</v>
          </cell>
          <cell r="AK106">
            <v>0</v>
          </cell>
          <cell r="AL106">
            <v>0</v>
          </cell>
        </row>
        <row r="107">
          <cell r="A107" t="str">
            <v>Unity Link Suspense</v>
          </cell>
          <cell r="B107">
            <v>105</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82363</v>
          </cell>
          <cell r="AA107">
            <v>83</v>
          </cell>
          <cell r="AB107">
            <v>0</v>
          </cell>
          <cell r="AC107">
            <v>1800</v>
          </cell>
          <cell r="AD107">
            <v>0</v>
          </cell>
          <cell r="AE107">
            <v>-1275</v>
          </cell>
          <cell r="AF107">
            <v>0</v>
          </cell>
          <cell r="AG107">
            <v>0</v>
          </cell>
          <cell r="AH107">
            <v>0</v>
          </cell>
          <cell r="AI107">
            <v>0</v>
          </cell>
          <cell r="AJ107">
            <v>75213</v>
          </cell>
          <cell r="AK107">
            <v>0</v>
          </cell>
          <cell r="AL107">
            <v>0</v>
          </cell>
        </row>
        <row r="108">
          <cell r="A108" t="str">
            <v>Payment Order/Bankers Payment</v>
          </cell>
          <cell r="B108">
            <v>106</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1430657</v>
          </cell>
          <cell r="AA108">
            <v>1076749</v>
          </cell>
          <cell r="AB108">
            <v>1040577</v>
          </cell>
          <cell r="AC108">
            <v>1364235</v>
          </cell>
          <cell r="AD108">
            <v>1014137</v>
          </cell>
          <cell r="AE108">
            <v>1036001</v>
          </cell>
          <cell r="AF108">
            <v>829323</v>
          </cell>
          <cell r="AG108">
            <v>788504</v>
          </cell>
          <cell r="AH108">
            <v>908653</v>
          </cell>
          <cell r="AI108">
            <v>666577</v>
          </cell>
          <cell r="AJ108">
            <v>937321.5</v>
          </cell>
          <cell r="AK108">
            <v>0</v>
          </cell>
          <cell r="AL108">
            <v>0</v>
          </cell>
        </row>
        <row r="109">
          <cell r="A109" t="str">
            <v>Cheques for Clearing -Non Customer</v>
          </cell>
          <cell r="B109">
            <v>107</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12886</v>
          </cell>
          <cell r="AA109">
            <v>26923</v>
          </cell>
          <cell r="AB109">
            <v>185186</v>
          </cell>
          <cell r="AC109">
            <v>0</v>
          </cell>
          <cell r="AD109">
            <v>53921</v>
          </cell>
          <cell r="AE109">
            <v>2737</v>
          </cell>
          <cell r="AF109">
            <v>397228</v>
          </cell>
          <cell r="AG109">
            <v>15760</v>
          </cell>
          <cell r="AH109">
            <v>806550</v>
          </cell>
          <cell r="AI109">
            <v>173060</v>
          </cell>
          <cell r="AJ109">
            <v>179838</v>
          </cell>
          <cell r="AK109">
            <v>0</v>
          </cell>
          <cell r="AL109">
            <v>0</v>
          </cell>
        </row>
        <row r="110">
          <cell r="A110" t="str">
            <v>IRS/SSNIT</v>
          </cell>
          <cell r="B110">
            <v>108</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194622</v>
          </cell>
          <cell r="AA110">
            <v>627691</v>
          </cell>
          <cell r="AB110">
            <v>611916</v>
          </cell>
          <cell r="AC110">
            <v>684263</v>
          </cell>
          <cell r="AD110">
            <v>1243600</v>
          </cell>
          <cell r="AE110">
            <v>685902</v>
          </cell>
          <cell r="AF110">
            <v>669590</v>
          </cell>
          <cell r="AG110">
            <v>696730</v>
          </cell>
          <cell r="AH110">
            <v>729528</v>
          </cell>
          <cell r="AI110">
            <v>674773</v>
          </cell>
          <cell r="AJ110">
            <v>591481</v>
          </cell>
          <cell r="AK110">
            <v>0</v>
          </cell>
          <cell r="AL110">
            <v>0</v>
          </cell>
        </row>
        <row r="111">
          <cell r="A111" t="str">
            <v>Voluntary Pension Fund</v>
          </cell>
          <cell r="B111">
            <v>109</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163374</v>
          </cell>
          <cell r="AA111">
            <v>188957</v>
          </cell>
          <cell r="AB111">
            <v>186272</v>
          </cell>
          <cell r="AC111">
            <v>186227</v>
          </cell>
          <cell r="AD111">
            <v>324338</v>
          </cell>
          <cell r="AE111">
            <v>209385</v>
          </cell>
          <cell r="AF111">
            <v>212473</v>
          </cell>
          <cell r="AG111">
            <v>208748</v>
          </cell>
          <cell r="AH111">
            <v>208315</v>
          </cell>
          <cell r="AI111">
            <v>215686</v>
          </cell>
          <cell r="AJ111">
            <v>218868</v>
          </cell>
          <cell r="AK111">
            <v>0</v>
          </cell>
          <cell r="AL111">
            <v>0</v>
          </cell>
        </row>
        <row r="112">
          <cell r="A112" t="str">
            <v>Govt Salaries/Pension Suspense</v>
          </cell>
          <cell r="B112">
            <v>110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1180</v>
          </cell>
          <cell r="AB112">
            <v>1180</v>
          </cell>
          <cell r="AC112">
            <v>1180</v>
          </cell>
          <cell r="AD112">
            <v>1180</v>
          </cell>
          <cell r="AE112">
            <v>1180</v>
          </cell>
          <cell r="AF112">
            <v>1180</v>
          </cell>
          <cell r="AG112">
            <v>1180</v>
          </cell>
          <cell r="AH112">
            <v>1180</v>
          </cell>
          <cell r="AI112">
            <v>1180</v>
          </cell>
          <cell r="AJ112">
            <v>73775</v>
          </cell>
          <cell r="AK112">
            <v>0</v>
          </cell>
          <cell r="AL112">
            <v>0</v>
          </cell>
        </row>
        <row r="113">
          <cell r="A113" t="str">
            <v>Staff Electroland/Land Acquisition</v>
          </cell>
          <cell r="B113">
            <v>111</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19622</v>
          </cell>
          <cell r="AA113">
            <v>14960</v>
          </cell>
          <cell r="AB113">
            <v>12266</v>
          </cell>
          <cell r="AC113">
            <v>5060</v>
          </cell>
          <cell r="AD113">
            <v>-589</v>
          </cell>
          <cell r="AE113">
            <v>41007</v>
          </cell>
          <cell r="AF113">
            <v>19156</v>
          </cell>
          <cell r="AG113">
            <v>17456</v>
          </cell>
          <cell r="AH113">
            <v>12580</v>
          </cell>
          <cell r="AI113">
            <v>25146</v>
          </cell>
          <cell r="AJ113">
            <v>56622</v>
          </cell>
          <cell r="AK113">
            <v>0</v>
          </cell>
          <cell r="AL113">
            <v>0</v>
          </cell>
        </row>
        <row r="114">
          <cell r="A114" t="str">
            <v>Retention Fee - Premises</v>
          </cell>
          <cell r="B114">
            <v>112</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12749</v>
          </cell>
          <cell r="AA114">
            <v>26238</v>
          </cell>
          <cell r="AB114">
            <v>26238</v>
          </cell>
          <cell r="AC114">
            <v>26238</v>
          </cell>
          <cell r="AD114">
            <v>26238</v>
          </cell>
          <cell r="AE114">
            <v>26238</v>
          </cell>
          <cell r="AF114">
            <v>26238</v>
          </cell>
          <cell r="AG114">
            <v>12749</v>
          </cell>
          <cell r="AH114">
            <v>12749</v>
          </cell>
          <cell r="AI114">
            <v>12749</v>
          </cell>
          <cell r="AJ114">
            <v>12749</v>
          </cell>
          <cell r="AK114">
            <v>0</v>
          </cell>
          <cell r="AL114">
            <v>0</v>
          </cell>
        </row>
        <row r="115">
          <cell r="A115" t="str">
            <v>E-Zwich Cash Control</v>
          </cell>
          <cell r="B115">
            <v>113</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713554</v>
          </cell>
          <cell r="AA115">
            <v>634855</v>
          </cell>
          <cell r="AB115">
            <v>-71357</v>
          </cell>
          <cell r="AC115">
            <v>0</v>
          </cell>
          <cell r="AD115">
            <v>0</v>
          </cell>
          <cell r="AE115">
            <v>0</v>
          </cell>
          <cell r="AF115">
            <v>0</v>
          </cell>
          <cell r="AG115">
            <v>0</v>
          </cell>
          <cell r="AH115">
            <v>167600</v>
          </cell>
          <cell r="AI115">
            <v>164695</v>
          </cell>
          <cell r="AJ115">
            <v>0</v>
          </cell>
          <cell r="AK115">
            <v>0</v>
          </cell>
          <cell r="AL115">
            <v>0</v>
          </cell>
        </row>
        <row r="116">
          <cell r="A116" t="str">
            <v>E-Zwich Deposit Host Holding Account</v>
          </cell>
          <cell r="B116">
            <v>114</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5600</v>
          </cell>
          <cell r="AA116">
            <v>5600</v>
          </cell>
          <cell r="AB116">
            <v>5600</v>
          </cell>
          <cell r="AC116">
            <v>5600</v>
          </cell>
          <cell r="AD116">
            <v>5600</v>
          </cell>
          <cell r="AE116">
            <v>0</v>
          </cell>
          <cell r="AF116">
            <v>5000</v>
          </cell>
          <cell r="AG116">
            <v>4980</v>
          </cell>
          <cell r="AH116">
            <v>0</v>
          </cell>
          <cell r="AI116">
            <v>0</v>
          </cell>
          <cell r="AJ116">
            <v>0</v>
          </cell>
          <cell r="AK116">
            <v>0</v>
          </cell>
          <cell r="AL116">
            <v>0</v>
          </cell>
        </row>
        <row r="117">
          <cell r="A117" t="str">
            <v>E-Zwich Holding Account</v>
          </cell>
          <cell r="B117">
            <v>115</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20432</v>
          </cell>
          <cell r="AA117">
            <v>75363</v>
          </cell>
          <cell r="AB117">
            <v>82267</v>
          </cell>
          <cell r="AC117">
            <v>169094</v>
          </cell>
          <cell r="AD117">
            <v>73316</v>
          </cell>
          <cell r="AE117">
            <v>121470</v>
          </cell>
          <cell r="AF117">
            <v>78934</v>
          </cell>
          <cell r="AG117">
            <v>227155</v>
          </cell>
          <cell r="AH117">
            <v>342963</v>
          </cell>
          <cell r="AI117">
            <v>203763</v>
          </cell>
          <cell r="AJ117">
            <v>1199757</v>
          </cell>
          <cell r="AK117">
            <v>0</v>
          </cell>
          <cell r="AL117">
            <v>0</v>
          </cell>
        </row>
        <row r="118">
          <cell r="A118" t="str">
            <v>E-Zwich Fee Holding Account</v>
          </cell>
          <cell r="B118">
            <v>116</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row>
        <row r="119">
          <cell r="A119" t="str">
            <v>Ghana Heart Foundation</v>
          </cell>
          <cell r="B119">
            <v>117</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6200</v>
          </cell>
          <cell r="AA119">
            <v>6200</v>
          </cell>
          <cell r="AB119">
            <v>6200</v>
          </cell>
          <cell r="AC119">
            <v>6200</v>
          </cell>
          <cell r="AD119">
            <v>6200</v>
          </cell>
          <cell r="AE119">
            <v>6200</v>
          </cell>
          <cell r="AF119">
            <v>6200</v>
          </cell>
          <cell r="AG119">
            <v>6200</v>
          </cell>
          <cell r="AH119">
            <v>6200</v>
          </cell>
          <cell r="AI119">
            <v>6200</v>
          </cell>
          <cell r="AJ119">
            <v>6200</v>
          </cell>
          <cell r="AK119">
            <v>0</v>
          </cell>
          <cell r="AL119">
            <v>0</v>
          </cell>
        </row>
        <row r="120">
          <cell r="A120" t="str">
            <v>DANIDA Suspense</v>
          </cell>
          <cell r="B120">
            <v>118</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215072</v>
          </cell>
          <cell r="AA120">
            <v>558571</v>
          </cell>
          <cell r="AB120">
            <v>742263</v>
          </cell>
          <cell r="AC120">
            <v>531</v>
          </cell>
          <cell r="AD120">
            <v>531</v>
          </cell>
          <cell r="AE120">
            <v>675628</v>
          </cell>
          <cell r="AF120">
            <v>675628</v>
          </cell>
          <cell r="AG120">
            <v>2622</v>
          </cell>
          <cell r="AH120">
            <v>194357</v>
          </cell>
          <cell r="AI120">
            <v>194357</v>
          </cell>
          <cell r="AJ120">
            <v>432979</v>
          </cell>
          <cell r="AK120">
            <v>0</v>
          </cell>
          <cell r="AL120">
            <v>0</v>
          </cell>
        </row>
        <row r="121">
          <cell r="A121" t="str">
            <v>Cashiers Efficiency Allowance</v>
          </cell>
          <cell r="B121">
            <v>119</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60</v>
          </cell>
          <cell r="AA121">
            <v>60</v>
          </cell>
          <cell r="AB121">
            <v>60</v>
          </cell>
          <cell r="AC121">
            <v>60</v>
          </cell>
          <cell r="AD121">
            <v>60</v>
          </cell>
          <cell r="AE121">
            <v>60</v>
          </cell>
          <cell r="AF121">
            <v>60</v>
          </cell>
          <cell r="AG121">
            <v>60</v>
          </cell>
          <cell r="AH121">
            <v>60</v>
          </cell>
          <cell r="AI121">
            <v>60</v>
          </cell>
          <cell r="AJ121">
            <v>60</v>
          </cell>
          <cell r="AK121">
            <v>0</v>
          </cell>
          <cell r="AL121">
            <v>0</v>
          </cell>
        </row>
        <row r="122">
          <cell r="A122" t="str">
            <v>Overs &amp; Shortages</v>
          </cell>
          <cell r="B122">
            <v>120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374</v>
          </cell>
          <cell r="AC122">
            <v>374</v>
          </cell>
          <cell r="AD122">
            <v>374</v>
          </cell>
          <cell r="AE122">
            <v>374</v>
          </cell>
          <cell r="AF122">
            <v>374</v>
          </cell>
          <cell r="AG122">
            <v>374</v>
          </cell>
          <cell r="AH122">
            <v>374</v>
          </cell>
          <cell r="AI122">
            <v>374</v>
          </cell>
          <cell r="AJ122">
            <v>214</v>
          </cell>
          <cell r="AK122">
            <v>0</v>
          </cell>
          <cell r="AL122">
            <v>0</v>
          </cell>
        </row>
        <row r="123">
          <cell r="A123" t="str">
            <v>Unallocated Transfer</v>
          </cell>
          <cell r="B123">
            <v>121</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63</v>
          </cell>
          <cell r="AB123">
            <v>63</v>
          </cell>
          <cell r="AC123">
            <v>63</v>
          </cell>
          <cell r="AD123">
            <v>0</v>
          </cell>
          <cell r="AE123">
            <v>63</v>
          </cell>
          <cell r="AF123">
            <v>64</v>
          </cell>
          <cell r="AG123">
            <v>64</v>
          </cell>
          <cell r="AH123">
            <v>63</v>
          </cell>
          <cell r="AI123">
            <v>63</v>
          </cell>
          <cell r="AJ123">
            <v>63</v>
          </cell>
          <cell r="AK123">
            <v>0</v>
          </cell>
          <cell r="AL123">
            <v>0</v>
          </cell>
        </row>
        <row r="124">
          <cell r="A124" t="str">
            <v>Security Broker Settlements</v>
          </cell>
          <cell r="B124">
            <v>122</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row>
        <row r="125">
          <cell r="A125" t="str">
            <v>Staff Life/Express Life Suspense</v>
          </cell>
          <cell r="B125">
            <v>123</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22748</v>
          </cell>
          <cell r="AA125">
            <v>22846</v>
          </cell>
          <cell r="AB125">
            <v>22281</v>
          </cell>
          <cell r="AC125">
            <v>23063</v>
          </cell>
          <cell r="AD125">
            <v>31912</v>
          </cell>
          <cell r="AE125">
            <v>23413</v>
          </cell>
          <cell r="AF125">
            <v>40536</v>
          </cell>
          <cell r="AG125">
            <v>42925</v>
          </cell>
          <cell r="AH125">
            <v>46965</v>
          </cell>
          <cell r="AI125">
            <v>22430</v>
          </cell>
          <cell r="AJ125">
            <v>74779</v>
          </cell>
          <cell r="AK125">
            <v>0</v>
          </cell>
          <cell r="AL125">
            <v>0</v>
          </cell>
        </row>
        <row r="126">
          <cell r="A126" t="str">
            <v>Output VAT</v>
          </cell>
          <cell r="B126">
            <v>124</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row>
        <row r="127">
          <cell r="A127" t="str">
            <v>Leave Arrears Suspense</v>
          </cell>
          <cell r="B127">
            <v>125</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36370</v>
          </cell>
          <cell r="AA127">
            <v>36370</v>
          </cell>
          <cell r="AB127">
            <v>36370</v>
          </cell>
          <cell r="AC127">
            <v>82698</v>
          </cell>
          <cell r="AD127">
            <v>82698</v>
          </cell>
          <cell r="AE127">
            <v>82698</v>
          </cell>
          <cell r="AF127">
            <v>8563.0800000000017</v>
          </cell>
          <cell r="AG127">
            <v>8563</v>
          </cell>
          <cell r="AH127">
            <v>8563</v>
          </cell>
          <cell r="AI127">
            <v>8563</v>
          </cell>
          <cell r="AJ127">
            <v>8563</v>
          </cell>
          <cell r="AK127">
            <v>0</v>
          </cell>
          <cell r="AL127">
            <v>0</v>
          </cell>
        </row>
        <row r="128">
          <cell r="A128" t="str">
            <v>Planting for Food &amp; Jobs</v>
          </cell>
          <cell r="B128">
            <v>126</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768473</v>
          </cell>
          <cell r="AA128">
            <v>65572</v>
          </cell>
          <cell r="AB128">
            <v>154370</v>
          </cell>
          <cell r="AC128">
            <v>135638.6</v>
          </cell>
          <cell r="AD128">
            <v>1692601</v>
          </cell>
          <cell r="AE128">
            <v>436</v>
          </cell>
          <cell r="AF128">
            <v>2322758</v>
          </cell>
          <cell r="AG128">
            <v>5124348</v>
          </cell>
          <cell r="AH128">
            <v>716580</v>
          </cell>
          <cell r="AI128">
            <v>432276</v>
          </cell>
          <cell r="AJ128">
            <v>963538</v>
          </cell>
          <cell r="AK128">
            <v>0</v>
          </cell>
          <cell r="AL128">
            <v>0</v>
          </cell>
        </row>
        <row r="129">
          <cell r="A129" t="str">
            <v>NLA Cash Control</v>
          </cell>
          <cell r="B129">
            <v>127</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11975</v>
          </cell>
          <cell r="AA129">
            <v>0</v>
          </cell>
          <cell r="AB129">
            <v>-200</v>
          </cell>
          <cell r="AC129">
            <v>12309</v>
          </cell>
          <cell r="AD129">
            <v>0</v>
          </cell>
          <cell r="AE129">
            <v>12540</v>
          </cell>
          <cell r="AF129">
            <v>10672</v>
          </cell>
          <cell r="AG129">
            <v>18882</v>
          </cell>
          <cell r="AH129">
            <v>4084</v>
          </cell>
          <cell r="AI129">
            <v>38</v>
          </cell>
          <cell r="AJ129">
            <v>8844</v>
          </cell>
          <cell r="AK129">
            <v>0</v>
          </cell>
          <cell r="AL129">
            <v>0</v>
          </cell>
        </row>
        <row r="130">
          <cell r="A130" t="str">
            <v>ATM Settlement Suspense</v>
          </cell>
          <cell r="B130">
            <v>128</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35</v>
          </cell>
          <cell r="AB130">
            <v>9</v>
          </cell>
          <cell r="AC130">
            <v>6743</v>
          </cell>
          <cell r="AD130">
            <v>10</v>
          </cell>
          <cell r="AE130">
            <v>45</v>
          </cell>
          <cell r="AF130">
            <v>39</v>
          </cell>
          <cell r="AG130">
            <v>39</v>
          </cell>
          <cell r="AH130">
            <v>1043</v>
          </cell>
          <cell r="AI130">
            <v>0</v>
          </cell>
          <cell r="AJ130">
            <v>-1103</v>
          </cell>
          <cell r="AK130">
            <v>0</v>
          </cell>
          <cell r="AL130">
            <v>0</v>
          </cell>
        </row>
        <row r="131">
          <cell r="A131" t="str">
            <v>SC Corporate Action Suspense</v>
          </cell>
          <cell r="B131">
            <v>129</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1399</v>
          </cell>
          <cell r="AA131">
            <v>1399</v>
          </cell>
          <cell r="AB131">
            <v>1399</v>
          </cell>
          <cell r="AC131">
            <v>1399</v>
          </cell>
          <cell r="AD131">
            <v>1399</v>
          </cell>
          <cell r="AE131">
            <v>1399</v>
          </cell>
          <cell r="AF131">
            <v>1399</v>
          </cell>
          <cell r="AG131">
            <v>1399</v>
          </cell>
          <cell r="AH131">
            <v>1399</v>
          </cell>
          <cell r="AI131">
            <v>1399</v>
          </cell>
          <cell r="AJ131">
            <v>1399</v>
          </cell>
          <cell r="AK131">
            <v>0</v>
          </cell>
          <cell r="AL131">
            <v>0</v>
          </cell>
        </row>
        <row r="132">
          <cell r="A132" t="str">
            <v>NLA Cover Account</v>
          </cell>
          <cell r="B132">
            <v>130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3017</v>
          </cell>
          <cell r="AA132">
            <v>-3905</v>
          </cell>
          <cell r="AB132">
            <v>0</v>
          </cell>
          <cell r="AC132">
            <v>0</v>
          </cell>
          <cell r="AD132">
            <v>0</v>
          </cell>
          <cell r="AE132">
            <v>0</v>
          </cell>
          <cell r="AF132">
            <v>0</v>
          </cell>
          <cell r="AG132">
            <v>0</v>
          </cell>
          <cell r="AH132">
            <v>0</v>
          </cell>
          <cell r="AI132">
            <v>56833</v>
          </cell>
          <cell r="AJ132">
            <v>38</v>
          </cell>
          <cell r="AK132">
            <v>0</v>
          </cell>
          <cell r="AL132">
            <v>0</v>
          </cell>
        </row>
        <row r="133">
          <cell r="A133" t="str">
            <v>Transflow Suspense</v>
          </cell>
          <cell r="B133">
            <v>131</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-64</v>
          </cell>
          <cell r="AA133">
            <v>0</v>
          </cell>
          <cell r="AB133">
            <v>161</v>
          </cell>
          <cell r="AC133">
            <v>89</v>
          </cell>
          <cell r="AD133">
            <v>89</v>
          </cell>
          <cell r="AE133">
            <v>89</v>
          </cell>
          <cell r="AF133">
            <v>89</v>
          </cell>
          <cell r="AG133">
            <v>89</v>
          </cell>
          <cell r="AH133">
            <v>91</v>
          </cell>
          <cell r="AI133">
            <v>91</v>
          </cell>
          <cell r="AJ133">
            <v>216</v>
          </cell>
          <cell r="AK133">
            <v>0</v>
          </cell>
          <cell r="AL133">
            <v>0</v>
          </cell>
        </row>
        <row r="134">
          <cell r="A134" t="str">
            <v>DC Balancing Suspense</v>
          </cell>
          <cell r="B134">
            <v>132</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-59</v>
          </cell>
          <cell r="AA134">
            <v>-60</v>
          </cell>
          <cell r="AB134">
            <v>-59.5</v>
          </cell>
          <cell r="AC134">
            <v>-57</v>
          </cell>
          <cell r="AD134">
            <v>-58</v>
          </cell>
          <cell r="AE134">
            <v>-60</v>
          </cell>
          <cell r="AF134">
            <v>1010</v>
          </cell>
          <cell r="AG134">
            <v>-113</v>
          </cell>
          <cell r="AH134">
            <v>-97</v>
          </cell>
          <cell r="AI134">
            <v>-103</v>
          </cell>
          <cell r="AJ134">
            <v>124730</v>
          </cell>
          <cell r="AK134">
            <v>0</v>
          </cell>
          <cell r="AL134">
            <v>0</v>
          </cell>
        </row>
        <row r="135">
          <cell r="A135" t="str">
            <v>Total Liabilities</v>
          </cell>
          <cell r="B135">
            <v>133</v>
          </cell>
          <cell r="C135">
            <v>274507390.74000001</v>
          </cell>
          <cell r="D135">
            <v>277454590.47000003</v>
          </cell>
          <cell r="E135">
            <v>254982226.86499998</v>
          </cell>
          <cell r="F135">
            <v>245351623.20999998</v>
          </cell>
          <cell r="G135">
            <v>267879090.55499998</v>
          </cell>
          <cell r="H135">
            <v>258927230.83999994</v>
          </cell>
          <cell r="I135">
            <v>267874438.44500002</v>
          </cell>
          <cell r="J135">
            <v>231382026.83000004</v>
          </cell>
          <cell r="K135">
            <v>255364623.74000001</v>
          </cell>
          <cell r="L135">
            <v>287772623</v>
          </cell>
          <cell r="M135">
            <v>358233570.48000002</v>
          </cell>
          <cell r="N135">
            <v>249101439</v>
          </cell>
          <cell r="O135">
            <v>306223597.91245836</v>
          </cell>
          <cell r="P135">
            <v>317330013.93606663</v>
          </cell>
          <cell r="Q135">
            <v>297696553.01352495</v>
          </cell>
          <cell r="R135">
            <v>256037211.74000001</v>
          </cell>
          <cell r="S135">
            <v>336265612.81</v>
          </cell>
          <cell r="T135">
            <v>341612094.470375</v>
          </cell>
          <cell r="U135">
            <v>379681922.47811669</v>
          </cell>
          <cell r="V135">
            <v>364768050.68000001</v>
          </cell>
          <cell r="W135">
            <v>425534171.55000001</v>
          </cell>
          <cell r="X135">
            <v>373428142.35416669</v>
          </cell>
          <cell r="Y135">
            <v>350104711.91000009</v>
          </cell>
          <cell r="Z135">
            <v>297221754</v>
          </cell>
          <cell r="AA135">
            <v>355434359</v>
          </cell>
          <cell r="AB135">
            <v>338038509.84249997</v>
          </cell>
          <cell r="AC135">
            <v>405215891.10000002</v>
          </cell>
          <cell r="AD135">
            <v>368752780.18000001</v>
          </cell>
          <cell r="AE135">
            <v>402934742.31999999</v>
          </cell>
          <cell r="AF135">
            <v>370800631.61499995</v>
          </cell>
          <cell r="AG135">
            <v>372787471.70999998</v>
          </cell>
          <cell r="AH135">
            <v>351408663.5575</v>
          </cell>
          <cell r="AI135">
            <v>400407236.53750002</v>
          </cell>
          <cell r="AJ135">
            <v>463323079.8725</v>
          </cell>
          <cell r="AK135">
            <v>0</v>
          </cell>
          <cell r="AL135">
            <v>0</v>
          </cell>
        </row>
        <row r="136">
          <cell r="A136" t="str">
            <v>Stated Capital</v>
          </cell>
          <cell r="B136">
            <v>134</v>
          </cell>
          <cell r="C136">
            <v>9044290</v>
          </cell>
          <cell r="D136">
            <v>9044290</v>
          </cell>
          <cell r="E136">
            <v>9044290</v>
          </cell>
          <cell r="F136">
            <v>9068890</v>
          </cell>
          <cell r="G136">
            <v>9068890</v>
          </cell>
          <cell r="H136">
            <v>9068890</v>
          </cell>
          <cell r="I136">
            <v>9068890</v>
          </cell>
          <cell r="J136">
            <v>9068890</v>
          </cell>
          <cell r="K136">
            <v>9068890</v>
          </cell>
          <cell r="L136">
            <v>9093490</v>
          </cell>
          <cell r="M136">
            <v>9093490</v>
          </cell>
          <cell r="N136">
            <v>9093490</v>
          </cell>
          <cell r="O136">
            <v>9093490</v>
          </cell>
          <cell r="P136">
            <v>9093490</v>
          </cell>
          <cell r="Q136">
            <v>9093490</v>
          </cell>
          <cell r="R136">
            <v>9095589.6099999994</v>
          </cell>
          <cell r="S136">
            <v>9095589.6099999994</v>
          </cell>
          <cell r="T136">
            <v>9100589.5600000005</v>
          </cell>
          <cell r="U136">
            <v>9100589.5600000005</v>
          </cell>
          <cell r="V136">
            <v>9100590</v>
          </cell>
          <cell r="W136">
            <v>9100590</v>
          </cell>
          <cell r="X136">
            <v>9100590</v>
          </cell>
          <cell r="Y136">
            <v>9135190</v>
          </cell>
          <cell r="Z136">
            <v>9140190</v>
          </cell>
          <cell r="AA136">
            <v>9169790</v>
          </cell>
          <cell r="AB136">
            <v>9169790</v>
          </cell>
          <cell r="AC136">
            <v>9169790</v>
          </cell>
          <cell r="AD136">
            <v>9194390</v>
          </cell>
          <cell r="AE136">
            <v>9194390</v>
          </cell>
          <cell r="AF136">
            <v>9194390</v>
          </cell>
          <cell r="AG136">
            <v>9194390</v>
          </cell>
          <cell r="AH136">
            <v>9194390</v>
          </cell>
          <cell r="AI136">
            <v>9194390</v>
          </cell>
          <cell r="AJ136">
            <v>9194390</v>
          </cell>
          <cell r="AK136">
            <v>0</v>
          </cell>
          <cell r="AL136">
            <v>0</v>
          </cell>
        </row>
        <row r="137">
          <cell r="A137" t="str">
            <v>Income Surplus</v>
          </cell>
          <cell r="B137">
            <v>135</v>
          </cell>
          <cell r="C137">
            <v>22140877.329999998</v>
          </cell>
          <cell r="D137">
            <v>21962977.219999999</v>
          </cell>
          <cell r="E137">
            <v>17807643.900000002</v>
          </cell>
          <cell r="F137">
            <v>17878459.199999999</v>
          </cell>
          <cell r="G137">
            <v>17878459.199999999</v>
          </cell>
          <cell r="H137">
            <v>17878459.199999999</v>
          </cell>
          <cell r="I137">
            <v>17878459.199999999</v>
          </cell>
          <cell r="J137">
            <v>17878459.199999999</v>
          </cell>
          <cell r="K137">
            <v>17878459</v>
          </cell>
          <cell r="L137">
            <v>17878459.199999999</v>
          </cell>
          <cell r="M137">
            <v>17878459.199999999</v>
          </cell>
          <cell r="N137">
            <v>4513210</v>
          </cell>
          <cell r="O137">
            <v>4513210</v>
          </cell>
          <cell r="P137">
            <v>4513210</v>
          </cell>
          <cell r="Q137">
            <v>4513210</v>
          </cell>
          <cell r="R137">
            <v>4513208.53</v>
          </cell>
          <cell r="S137">
            <v>4513208.53</v>
          </cell>
          <cell r="T137">
            <v>4513208.53</v>
          </cell>
          <cell r="U137">
            <v>4513208.53</v>
          </cell>
          <cell r="V137">
            <v>4513209</v>
          </cell>
          <cell r="W137">
            <v>4513209</v>
          </cell>
          <cell r="X137">
            <v>4513209</v>
          </cell>
          <cell r="Y137">
            <v>4513209</v>
          </cell>
          <cell r="Z137">
            <v>8038016</v>
          </cell>
          <cell r="AA137">
            <v>5708351</v>
          </cell>
          <cell r="AB137">
            <v>5708351.3600000003</v>
          </cell>
          <cell r="AC137">
            <v>8038014</v>
          </cell>
          <cell r="AD137">
            <v>8038014</v>
          </cell>
          <cell r="AE137">
            <v>8038014</v>
          </cell>
          <cell r="AF137">
            <v>8038014.2400000002</v>
          </cell>
          <cell r="AG137">
            <v>8038014</v>
          </cell>
          <cell r="AH137">
            <v>8038014</v>
          </cell>
          <cell r="AI137">
            <v>7717488</v>
          </cell>
          <cell r="AJ137">
            <v>8038014</v>
          </cell>
          <cell r="AK137">
            <v>0</v>
          </cell>
          <cell r="AL137">
            <v>0</v>
          </cell>
        </row>
        <row r="138">
          <cell r="A138" t="str">
            <v>Statutory Reserve</v>
          </cell>
          <cell r="B138">
            <v>136</v>
          </cell>
          <cell r="C138">
            <v>12825949.619999999</v>
          </cell>
          <cell r="D138">
            <v>12766649.579999998</v>
          </cell>
          <cell r="E138">
            <v>11356319.859999999</v>
          </cell>
          <cell r="F138">
            <v>11308748.85</v>
          </cell>
          <cell r="G138">
            <v>11308748.85</v>
          </cell>
          <cell r="H138">
            <v>11308748.85</v>
          </cell>
          <cell r="I138">
            <v>11308748.85</v>
          </cell>
          <cell r="J138">
            <v>11308748.85</v>
          </cell>
          <cell r="K138">
            <v>11308748.85</v>
          </cell>
          <cell r="L138">
            <v>11308748.85</v>
          </cell>
          <cell r="M138">
            <v>11308748.85</v>
          </cell>
          <cell r="N138">
            <v>11308749</v>
          </cell>
          <cell r="O138">
            <v>11308748.85</v>
          </cell>
          <cell r="P138">
            <v>11308748.85</v>
          </cell>
          <cell r="Q138">
            <v>11308748.85</v>
          </cell>
          <cell r="R138">
            <v>11308748.85</v>
          </cell>
          <cell r="S138">
            <v>11308748.85</v>
          </cell>
          <cell r="T138">
            <v>11308748.85</v>
          </cell>
          <cell r="U138">
            <v>11308748.85</v>
          </cell>
          <cell r="V138">
            <v>11308749</v>
          </cell>
          <cell r="W138">
            <v>11308749</v>
          </cell>
          <cell r="X138">
            <v>11308749</v>
          </cell>
          <cell r="Y138">
            <v>11308749</v>
          </cell>
          <cell r="Z138">
            <v>11866206</v>
          </cell>
          <cell r="AA138">
            <v>11308749</v>
          </cell>
          <cell r="AB138">
            <v>11308749</v>
          </cell>
          <cell r="AC138">
            <v>11866205</v>
          </cell>
          <cell r="AD138">
            <v>11866205</v>
          </cell>
          <cell r="AE138">
            <v>11866205</v>
          </cell>
          <cell r="AF138">
            <v>11866205.09</v>
          </cell>
          <cell r="AG138">
            <v>11866205</v>
          </cell>
          <cell r="AH138">
            <v>11866205</v>
          </cell>
          <cell r="AI138">
            <v>11866205</v>
          </cell>
          <cell r="AJ138">
            <v>11866205</v>
          </cell>
          <cell r="AK138">
            <v>0</v>
          </cell>
          <cell r="AL138">
            <v>0</v>
          </cell>
        </row>
        <row r="139">
          <cell r="A139" t="str">
            <v>Credit Risk Reserve</v>
          </cell>
          <cell r="B139">
            <v>137</v>
          </cell>
          <cell r="C139">
            <v>83662.16</v>
          </cell>
          <cell r="D139">
            <v>83662.16</v>
          </cell>
          <cell r="E139">
            <v>213528.3</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377388</v>
          </cell>
          <cell r="AA139">
            <v>0</v>
          </cell>
          <cell r="AB139">
            <v>0</v>
          </cell>
          <cell r="AC139">
            <v>377388</v>
          </cell>
          <cell r="AD139">
            <v>377388</v>
          </cell>
          <cell r="AE139">
            <v>377388</v>
          </cell>
          <cell r="AF139">
            <v>377388</v>
          </cell>
          <cell r="AG139">
            <v>377388</v>
          </cell>
          <cell r="AH139">
            <v>377388</v>
          </cell>
          <cell r="AI139">
            <v>697914</v>
          </cell>
          <cell r="AJ139">
            <v>377388</v>
          </cell>
          <cell r="AK139">
            <v>0</v>
          </cell>
          <cell r="AL139">
            <v>0</v>
          </cell>
        </row>
        <row r="140">
          <cell r="A140" t="str">
            <v>Revaluation Reserve</v>
          </cell>
          <cell r="B140">
            <v>138</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row>
        <row r="141">
          <cell r="A141" t="str">
            <v>Other Reserve</v>
          </cell>
          <cell r="B141">
            <v>139</v>
          </cell>
          <cell r="C141">
            <v>0</v>
          </cell>
          <cell r="D141">
            <v>0</v>
          </cell>
          <cell r="E141">
            <v>-268974</v>
          </cell>
          <cell r="F141">
            <v>-151113.72</v>
          </cell>
          <cell r="G141">
            <v>-151113.72</v>
          </cell>
          <cell r="H141">
            <v>-151113.72</v>
          </cell>
          <cell r="I141">
            <v>-151113.72</v>
          </cell>
          <cell r="J141">
            <v>-151113.72</v>
          </cell>
          <cell r="K141">
            <v>-151113.72</v>
          </cell>
          <cell r="L141">
            <v>-151113.72</v>
          </cell>
          <cell r="M141">
            <v>-151113.72</v>
          </cell>
          <cell r="N141">
            <v>-102058</v>
          </cell>
          <cell r="O141">
            <v>-102058</v>
          </cell>
          <cell r="P141">
            <v>-102058</v>
          </cell>
          <cell r="Q141">
            <v>-102058</v>
          </cell>
          <cell r="R141">
            <v>-102057.72</v>
          </cell>
          <cell r="S141">
            <v>-102057.72</v>
          </cell>
          <cell r="T141">
            <v>-102057.72</v>
          </cell>
          <cell r="U141">
            <v>-102057.72</v>
          </cell>
          <cell r="V141">
            <v>-102058</v>
          </cell>
          <cell r="W141">
            <v>-102058</v>
          </cell>
          <cell r="X141">
            <v>-102058</v>
          </cell>
          <cell r="Y141">
            <v>-102058</v>
          </cell>
          <cell r="Z141">
            <v>-206778</v>
          </cell>
          <cell r="AA141">
            <v>-102058</v>
          </cell>
          <cell r="AB141">
            <v>-102058</v>
          </cell>
          <cell r="AC141">
            <v>-206778</v>
          </cell>
          <cell r="AD141">
            <v>-206778</v>
          </cell>
          <cell r="AE141">
            <v>-206778</v>
          </cell>
          <cell r="AF141">
            <v>-206778</v>
          </cell>
          <cell r="AG141">
            <v>-206778</v>
          </cell>
          <cell r="AH141">
            <v>-206778</v>
          </cell>
          <cell r="AI141">
            <v>-206778</v>
          </cell>
          <cell r="AJ141">
            <v>-206778</v>
          </cell>
          <cell r="AK141">
            <v>0</v>
          </cell>
          <cell r="AL141">
            <v>0</v>
          </cell>
        </row>
        <row r="142">
          <cell r="A142" t="str">
            <v xml:space="preserve">Profit &amp; Loss </v>
          </cell>
          <cell r="B142">
            <v>140</v>
          </cell>
          <cell r="C142">
            <v>794042.20443333266</v>
          </cell>
          <cell r="D142">
            <v>1414816</v>
          </cell>
          <cell r="E142">
            <v>-2892208.2517999988</v>
          </cell>
          <cell r="F142">
            <v>-3349077.0654999986</v>
          </cell>
          <cell r="G142">
            <v>-3417679.6083999984</v>
          </cell>
          <cell r="H142">
            <v>-5792055.2038000003</v>
          </cell>
          <cell r="I142">
            <v>-5652138.1125000007</v>
          </cell>
          <cell r="J142">
            <v>-5531459.2200999968</v>
          </cell>
          <cell r="K142">
            <v>-7749602</v>
          </cell>
          <cell r="L142">
            <v>-7691387.7072999999</v>
          </cell>
          <cell r="M142">
            <v>-6897286.4033929929</v>
          </cell>
          <cell r="N142">
            <v>0</v>
          </cell>
          <cell r="O142">
            <v>600941.97</v>
          </cell>
          <cell r="P142">
            <v>693989.02820000052</v>
          </cell>
          <cell r="Q142">
            <v>268206.10057499958</v>
          </cell>
          <cell r="R142">
            <v>-533142.67603333667</v>
          </cell>
          <cell r="S142">
            <v>-458591.33406666294</v>
          </cell>
          <cell r="T142">
            <v>21249.331124997698</v>
          </cell>
          <cell r="U142">
            <v>231179.00435000192</v>
          </cell>
          <cell r="V142">
            <v>-36678.449999999997</v>
          </cell>
          <cell r="W142">
            <v>-248957.82</v>
          </cell>
          <cell r="X142">
            <v>269272.42250001244</v>
          </cell>
          <cell r="Y142">
            <v>585274.63</v>
          </cell>
          <cell r="Z142">
            <v>0</v>
          </cell>
          <cell r="AA142">
            <v>418929</v>
          </cell>
          <cell r="AB142">
            <v>172615.02749999939</v>
          </cell>
          <cell r="AC142">
            <v>-481296.33000000566</v>
          </cell>
          <cell r="AD142">
            <v>-1050401.2200000025</v>
          </cell>
          <cell r="AE142">
            <v>-666928.88000000641</v>
          </cell>
          <cell r="AF142">
            <v>319329.43499999866</v>
          </cell>
          <cell r="AG142">
            <v>757969.13999999966</v>
          </cell>
          <cell r="AH142">
            <v>731531.45250000246</v>
          </cell>
          <cell r="AI142">
            <v>673375.49250000156</v>
          </cell>
          <cell r="AJ142">
            <v>154529.61750000156</v>
          </cell>
          <cell r="AK142">
            <v>0</v>
          </cell>
          <cell r="AL142">
            <v>0</v>
          </cell>
        </row>
        <row r="143">
          <cell r="A143" t="str">
            <v>Shareholders' funds</v>
          </cell>
          <cell r="B143">
            <v>141</v>
          </cell>
          <cell r="C143">
            <v>44888821.314433321</v>
          </cell>
          <cell r="D143">
            <v>45272394.959999993</v>
          </cell>
          <cell r="E143">
            <v>35260599.808200002</v>
          </cell>
          <cell r="F143">
            <v>34755907.2645</v>
          </cell>
          <cell r="G143">
            <v>34687304.721599996</v>
          </cell>
          <cell r="H143">
            <v>32312929.126199998</v>
          </cell>
          <cell r="I143">
            <v>32452846.217499997</v>
          </cell>
          <cell r="J143">
            <v>32573525.109900001</v>
          </cell>
          <cell r="K143">
            <v>30355382.130000003</v>
          </cell>
          <cell r="L143">
            <v>30438196.622699998</v>
          </cell>
          <cell r="M143">
            <v>31232297.926607005</v>
          </cell>
          <cell r="N143">
            <v>24813391</v>
          </cell>
          <cell r="O143">
            <v>25414332.82</v>
          </cell>
          <cell r="P143">
            <v>25507379.878200002</v>
          </cell>
          <cell r="Q143">
            <v>25081596.950575002</v>
          </cell>
          <cell r="R143">
            <v>24282346.593966667</v>
          </cell>
          <cell r="S143">
            <v>24356897.93593334</v>
          </cell>
          <cell r="T143">
            <v>24841738.551124997</v>
          </cell>
          <cell r="U143">
            <v>25051668.224350002</v>
          </cell>
          <cell r="V143">
            <v>24783811.550000001</v>
          </cell>
          <cell r="W143">
            <v>24571532.18</v>
          </cell>
          <cell r="X143">
            <v>25089762.422500014</v>
          </cell>
          <cell r="Y143">
            <v>25440364.629999999</v>
          </cell>
          <cell r="Z143">
            <v>29215022</v>
          </cell>
          <cell r="AA143">
            <v>26503761</v>
          </cell>
          <cell r="AB143">
            <v>26257447.387499999</v>
          </cell>
          <cell r="AC143">
            <v>28763322.669999994</v>
          </cell>
          <cell r="AD143">
            <v>28218817.779999997</v>
          </cell>
          <cell r="AE143">
            <v>28602290.119999994</v>
          </cell>
          <cell r="AF143">
            <v>29588548.765000001</v>
          </cell>
          <cell r="AG143">
            <v>30027188.140000001</v>
          </cell>
          <cell r="AH143">
            <v>30000750.452500001</v>
          </cell>
          <cell r="AI143">
            <v>29942594.4925</v>
          </cell>
          <cell r="AJ143">
            <v>29423748.6175</v>
          </cell>
          <cell r="AK143">
            <v>0</v>
          </cell>
          <cell r="AL143">
            <v>0</v>
          </cell>
        </row>
        <row r="144">
          <cell r="A144" t="str">
            <v>Total Liabilities &amp; Shareholders' funds</v>
          </cell>
          <cell r="B144">
            <v>142</v>
          </cell>
          <cell r="C144">
            <v>319396212.05443335</v>
          </cell>
          <cell r="D144">
            <v>322726985.43000001</v>
          </cell>
          <cell r="E144">
            <v>290242826.67320001</v>
          </cell>
          <cell r="F144">
            <v>280107530.4745</v>
          </cell>
          <cell r="G144">
            <v>302566395.2766</v>
          </cell>
          <cell r="H144">
            <v>291240159.96619993</v>
          </cell>
          <cell r="I144">
            <v>300327284.66250002</v>
          </cell>
          <cell r="J144">
            <v>263955551.93990001</v>
          </cell>
          <cell r="K144">
            <v>285720005.87</v>
          </cell>
          <cell r="L144">
            <v>318210819.62269998</v>
          </cell>
          <cell r="M144">
            <v>389465868.40660703</v>
          </cell>
          <cell r="N144">
            <v>273914830</v>
          </cell>
          <cell r="O144">
            <v>331637930.73245835</v>
          </cell>
          <cell r="P144">
            <v>342837393.81426662</v>
          </cell>
          <cell r="Q144">
            <v>322778149.96409994</v>
          </cell>
          <cell r="R144">
            <v>280319558.33396667</v>
          </cell>
          <cell r="S144">
            <v>360622510.74593335</v>
          </cell>
          <cell r="T144">
            <v>366453833.02149999</v>
          </cell>
          <cell r="U144">
            <v>404733590.70246667</v>
          </cell>
          <cell r="V144">
            <v>389551862.23000002</v>
          </cell>
          <cell r="W144">
            <v>450105703.73000002</v>
          </cell>
          <cell r="X144">
            <v>398517904.7766667</v>
          </cell>
          <cell r="Y144">
            <v>375545076.54000008</v>
          </cell>
          <cell r="Z144">
            <v>326436776</v>
          </cell>
          <cell r="AA144">
            <v>381938120</v>
          </cell>
          <cell r="AB144">
            <v>364295957.22999996</v>
          </cell>
          <cell r="AC144">
            <v>433979213.77000004</v>
          </cell>
          <cell r="AD144">
            <v>396971597.95999998</v>
          </cell>
          <cell r="AE144">
            <v>431537032.44</v>
          </cell>
          <cell r="AF144">
            <v>400389180.37999994</v>
          </cell>
          <cell r="AG144">
            <v>402814659.84999996</v>
          </cell>
          <cell r="AH144">
            <v>381409414.00999999</v>
          </cell>
          <cell r="AI144">
            <v>430349831.03000003</v>
          </cell>
          <cell r="AJ144">
            <v>492746828.49000001</v>
          </cell>
          <cell r="AK144">
            <v>0</v>
          </cell>
          <cell r="AL144">
            <v>0</v>
          </cell>
        </row>
      </sheetData>
      <sheetData sheetId="17"/>
      <sheetData sheetId="18"/>
      <sheetData sheetId="19"/>
      <sheetData sheetId="20"/>
      <sheetData sheetId="2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Schedules"/>
      <sheetName val="HO (2)"/>
      <sheetName val="RATE"/>
      <sheetName val="HO_(2)"/>
      <sheetName val="HO_(2)1"/>
      <sheetName val="Front_Page"/>
      <sheetName val="SoFP.dbase"/>
      <sheetName val="HO_(2)2"/>
      <sheetName val="HO_(2)3"/>
      <sheetName val="HO_(2)4"/>
      <sheetName val="HO_(2)5"/>
      <sheetName val="dropdown"/>
      <sheetName val="HO_(2)6"/>
      <sheetName val="HO_(2)7"/>
    </sheetNames>
    <sheetDataSet>
      <sheetData sheetId="0"/>
      <sheetData sheetId="1"/>
      <sheetData sheetId="2"/>
      <sheetData sheetId="3" refreshError="1"/>
      <sheetData sheetId="4" refreshError="1"/>
      <sheetData sheetId="5"/>
      <sheetData sheetId="6"/>
      <sheetData sheetId="7" refreshError="1"/>
      <sheetData sheetId="8" refreshError="1"/>
      <sheetData sheetId="9"/>
      <sheetData sheetId="10"/>
      <sheetData sheetId="11"/>
      <sheetData sheetId="12"/>
      <sheetData sheetId="13" refreshError="1"/>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Vulnerability_Indicators"/>
      <sheetName val="BOP_Main"/>
      <sheetName val="BOP_Alt"/>
      <sheetName val="BoP_M-T"/>
      <sheetName val="Vulnerability_Indicators1"/>
      <sheetName val="BOP_Main1"/>
      <sheetName val="BOP_Alt1"/>
      <sheetName val="BoP_M-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PT."/>
      <sheetName val="HO (2)"/>
      <sheetName val="SEPT_"/>
      <sheetName val="SEPT_1"/>
    </sheetNames>
    <sheetDataSet>
      <sheetData sheetId="0">
        <row r="1">
          <cell r="A1" t="str">
            <v>NAME</v>
          </cell>
          <cell r="B1" t="str">
            <v>GL</v>
          </cell>
          <cell r="C1" t="str">
            <v>SL</v>
          </cell>
          <cell r="D1" t="str">
            <v>CCY</v>
          </cell>
          <cell r="E1" t="str">
            <v>TYPE</v>
          </cell>
          <cell r="F1" t="str">
            <v>INT</v>
          </cell>
          <cell r="G1" t="str">
            <v>CBM4</v>
          </cell>
          <cell r="H1" t="str">
            <v>CBM5</v>
          </cell>
          <cell r="I1" t="str">
            <v>JMD</v>
          </cell>
        </row>
        <row r="2">
          <cell r="A2" t="str">
            <v>AAA CARGO BROKERS</v>
          </cell>
          <cell r="B2">
            <v>127</v>
          </cell>
          <cell r="C2" t="str">
            <v>06</v>
          </cell>
          <cell r="D2" t="str">
            <v>JA $</v>
          </cell>
          <cell r="E2" t="str">
            <v>O/D</v>
          </cell>
          <cell r="F2">
            <v>19</v>
          </cell>
          <cell r="G2" t="str">
            <v>BUSINESS</v>
          </cell>
          <cell r="H2" t="str">
            <v>PROF.</v>
          </cell>
          <cell r="I2">
            <v>101198.43</v>
          </cell>
        </row>
        <row r="3">
          <cell r="A3" t="str">
            <v>ABRAHAMS ROBERT A.G.</v>
          </cell>
          <cell r="B3">
            <v>200</v>
          </cell>
          <cell r="C3" t="str">
            <v>05</v>
          </cell>
          <cell r="D3" t="str">
            <v>JA $</v>
          </cell>
          <cell r="E3" t="str">
            <v>O/D</v>
          </cell>
          <cell r="F3">
            <v>31.5</v>
          </cell>
          <cell r="G3" t="str">
            <v>INDIV.</v>
          </cell>
          <cell r="H3" t="str">
            <v>INDIV.</v>
          </cell>
          <cell r="I3">
            <v>100</v>
          </cell>
        </row>
        <row r="4">
          <cell r="A4" t="str">
            <v>ACE PEST CONTROL AND FUMIGATING</v>
          </cell>
          <cell r="B4">
            <v>200</v>
          </cell>
          <cell r="C4" t="str">
            <v>66</v>
          </cell>
          <cell r="D4" t="str">
            <v>JA $</v>
          </cell>
          <cell r="E4" t="str">
            <v>O/D</v>
          </cell>
          <cell r="F4">
            <v>31.5</v>
          </cell>
          <cell r="G4" t="str">
            <v>BUSINESS</v>
          </cell>
          <cell r="H4" t="str">
            <v>PROF.</v>
          </cell>
          <cell r="I4">
            <v>62150.9</v>
          </cell>
        </row>
        <row r="5">
          <cell r="A5" t="str">
            <v>ATLANTIC UNITED INSURANCE CO.</v>
          </cell>
          <cell r="B5">
            <v>200</v>
          </cell>
          <cell r="C5" t="str">
            <v>13</v>
          </cell>
          <cell r="D5" t="str">
            <v>USD</v>
          </cell>
          <cell r="E5" t="str">
            <v>O/D</v>
          </cell>
          <cell r="F5">
            <v>31.5</v>
          </cell>
          <cell r="G5" t="str">
            <v>F.I.</v>
          </cell>
          <cell r="H5" t="str">
            <v>F.I.</v>
          </cell>
          <cell r="I5">
            <v>491.7</v>
          </cell>
        </row>
        <row r="6">
          <cell r="A6" t="str">
            <v>BANKSTON BAILEY DEBORAH</v>
          </cell>
          <cell r="B6">
            <v>200</v>
          </cell>
          <cell r="C6" t="str">
            <v>06</v>
          </cell>
          <cell r="D6" t="str">
            <v>USD</v>
          </cell>
          <cell r="E6" t="str">
            <v>O/D</v>
          </cell>
          <cell r="F6">
            <v>31.5</v>
          </cell>
          <cell r="G6" t="str">
            <v>INDIV.</v>
          </cell>
          <cell r="H6" t="str">
            <v>INDIV.</v>
          </cell>
          <cell r="I6">
            <v>78100.639999999999</v>
          </cell>
        </row>
        <row r="7">
          <cell r="A7" t="str">
            <v>BOGUES BROTHERS INDUSTRIES LTD</v>
          </cell>
          <cell r="B7">
            <v>120</v>
          </cell>
          <cell r="C7" t="str">
            <v>50</v>
          </cell>
          <cell r="D7" t="str">
            <v>JA $</v>
          </cell>
          <cell r="E7" t="str">
            <v>TERM</v>
          </cell>
          <cell r="F7">
            <v>15</v>
          </cell>
          <cell r="G7" t="str">
            <v>BUSINESS</v>
          </cell>
          <cell r="H7" t="str">
            <v>PROF.</v>
          </cell>
          <cell r="I7">
            <v>6650000</v>
          </cell>
        </row>
        <row r="8">
          <cell r="A8" t="str">
            <v>BOWEN DAVID</v>
          </cell>
          <cell r="B8">
            <v>200</v>
          </cell>
          <cell r="C8" t="str">
            <v>05</v>
          </cell>
          <cell r="D8" t="str">
            <v>JA $</v>
          </cell>
          <cell r="E8" t="str">
            <v>O/D</v>
          </cell>
          <cell r="F8">
            <v>31.5</v>
          </cell>
          <cell r="G8" t="str">
            <v>INDIV.</v>
          </cell>
          <cell r="H8" t="str">
            <v>INDIV.</v>
          </cell>
          <cell r="I8">
            <v>32.54</v>
          </cell>
        </row>
        <row r="9">
          <cell r="A9" t="str">
            <v>BUCKNOR PAUL AND OR WAKELING K.</v>
          </cell>
          <cell r="B9">
            <v>200</v>
          </cell>
          <cell r="C9" t="str">
            <v>05</v>
          </cell>
          <cell r="D9" t="str">
            <v>JA $</v>
          </cell>
          <cell r="E9" t="str">
            <v>O/D</v>
          </cell>
          <cell r="F9">
            <v>31.5</v>
          </cell>
          <cell r="G9" t="str">
            <v>INDIV.</v>
          </cell>
          <cell r="H9" t="str">
            <v>INDIV.</v>
          </cell>
          <cell r="I9">
            <v>1719.77</v>
          </cell>
        </row>
        <row r="10">
          <cell r="A10" t="str">
            <v>BUNTING PETER OR JEANINE</v>
          </cell>
          <cell r="B10">
            <v>200</v>
          </cell>
          <cell r="C10" t="str">
            <v>05</v>
          </cell>
          <cell r="D10" t="str">
            <v>JA $</v>
          </cell>
          <cell r="E10" t="str">
            <v>O/D</v>
          </cell>
          <cell r="F10">
            <v>31.5</v>
          </cell>
          <cell r="G10" t="str">
            <v>INDIV.</v>
          </cell>
          <cell r="H10" t="str">
            <v>INDIV.</v>
          </cell>
          <cell r="I10">
            <v>496.94</v>
          </cell>
        </row>
        <row r="11">
          <cell r="A11" t="str">
            <v>CAPITAL AND CREDIT MERCHANT BANK</v>
          </cell>
          <cell r="B11">
            <v>120</v>
          </cell>
          <cell r="C11" t="str">
            <v>51</v>
          </cell>
          <cell r="D11" t="str">
            <v>USD</v>
          </cell>
          <cell r="E11" t="str">
            <v>TERM</v>
          </cell>
          <cell r="F11">
            <v>7.25</v>
          </cell>
          <cell r="G11" t="str">
            <v>F.I.</v>
          </cell>
          <cell r="H11" t="str">
            <v>F.I.</v>
          </cell>
          <cell r="I11">
            <v>162261000</v>
          </cell>
        </row>
        <row r="12">
          <cell r="A12" t="str">
            <v>CARIBBEAN BOTTLERS JAMAICA LTD</v>
          </cell>
          <cell r="B12">
            <v>200</v>
          </cell>
          <cell r="C12" t="str">
            <v>02</v>
          </cell>
          <cell r="D12" t="str">
            <v>JA $</v>
          </cell>
          <cell r="E12" t="str">
            <v>O/D</v>
          </cell>
          <cell r="F12">
            <v>31.5</v>
          </cell>
          <cell r="G12" t="str">
            <v>BUSINESS</v>
          </cell>
          <cell r="H12" t="str">
            <v>PROF.</v>
          </cell>
          <cell r="I12">
            <v>102.33</v>
          </cell>
        </row>
        <row r="13">
          <cell r="A13" t="str">
            <v>CARIBBEAN BOTTLERS JAMAICA LTD</v>
          </cell>
          <cell r="B13">
            <v>200</v>
          </cell>
          <cell r="C13" t="str">
            <v>32</v>
          </cell>
          <cell r="D13" t="str">
            <v>JA $</v>
          </cell>
          <cell r="E13" t="str">
            <v>O/D</v>
          </cell>
          <cell r="F13">
            <v>31.5</v>
          </cell>
          <cell r="G13" t="str">
            <v>BUSINESS</v>
          </cell>
          <cell r="H13" t="str">
            <v>PROF.</v>
          </cell>
          <cell r="I13">
            <v>215.23</v>
          </cell>
        </row>
        <row r="14">
          <cell r="A14" t="str">
            <v>CARIBBEAN BRAKE PRODUCTS LTD</v>
          </cell>
          <cell r="B14">
            <v>128</v>
          </cell>
          <cell r="C14" t="str">
            <v>03</v>
          </cell>
          <cell r="D14" t="str">
            <v>USD</v>
          </cell>
          <cell r="E14" t="str">
            <v>L/C</v>
          </cell>
          <cell r="F14">
            <v>9.4600000000000009</v>
          </cell>
          <cell r="G14" t="str">
            <v>BUSINESS</v>
          </cell>
          <cell r="H14" t="str">
            <v>MFG-OTHER</v>
          </cell>
          <cell r="I14">
            <v>15995822.630000001</v>
          </cell>
        </row>
        <row r="15">
          <cell r="A15" t="str">
            <v>CARIBBEAN BROILERS JA. LTD</v>
          </cell>
          <cell r="B15">
            <v>200</v>
          </cell>
          <cell r="C15" t="str">
            <v>02</v>
          </cell>
          <cell r="D15" t="str">
            <v>JA $</v>
          </cell>
          <cell r="E15" t="str">
            <v>O/D</v>
          </cell>
          <cell r="F15">
            <v>31.5</v>
          </cell>
          <cell r="G15" t="str">
            <v>BUSINESS</v>
          </cell>
          <cell r="H15" t="str">
            <v>LIVESTOCK</v>
          </cell>
          <cell r="I15">
            <v>371788.36</v>
          </cell>
        </row>
        <row r="16">
          <cell r="A16" t="str">
            <v>CARIBBEAN CEMENT COMPANY LTD</v>
          </cell>
          <cell r="B16">
            <v>120</v>
          </cell>
          <cell r="C16" t="str">
            <v>04</v>
          </cell>
          <cell r="D16" t="str">
            <v>JA $</v>
          </cell>
          <cell r="E16" t="str">
            <v>TERM</v>
          </cell>
          <cell r="F16">
            <v>26.5</v>
          </cell>
          <cell r="G16" t="str">
            <v>BUSINESS</v>
          </cell>
          <cell r="H16" t="str">
            <v>CEMENT</v>
          </cell>
          <cell r="I16">
            <v>4150114.67</v>
          </cell>
        </row>
        <row r="17">
          <cell r="A17" t="str">
            <v>CARIBBEAN CEMENT COMPANY LTD</v>
          </cell>
          <cell r="B17">
            <v>127</v>
          </cell>
          <cell r="C17" t="str">
            <v>02</v>
          </cell>
          <cell r="D17" t="str">
            <v>JA $</v>
          </cell>
          <cell r="E17" t="str">
            <v>O/D</v>
          </cell>
          <cell r="F17">
            <v>21.5</v>
          </cell>
          <cell r="G17" t="str">
            <v>BUSINESS</v>
          </cell>
          <cell r="H17" t="str">
            <v>CEMENT</v>
          </cell>
          <cell r="I17">
            <v>19365310.59</v>
          </cell>
        </row>
        <row r="18">
          <cell r="A18" t="str">
            <v>CAYMANAS DEVELOPMENT</v>
          </cell>
          <cell r="B18">
            <v>150</v>
          </cell>
          <cell r="C18" t="str">
            <v>02</v>
          </cell>
          <cell r="D18" t="str">
            <v>USD</v>
          </cell>
          <cell r="E18" t="str">
            <v>LEASE</v>
          </cell>
          <cell r="F18">
            <v>12.5</v>
          </cell>
          <cell r="G18" t="str">
            <v>BUSINESS</v>
          </cell>
          <cell r="H18" t="str">
            <v>PROF.</v>
          </cell>
          <cell r="I18">
            <v>6003465.2400000002</v>
          </cell>
        </row>
        <row r="19">
          <cell r="A19" t="str">
            <v>CESCO LIMITED</v>
          </cell>
          <cell r="B19">
            <v>120</v>
          </cell>
          <cell r="C19" t="str">
            <v>42</v>
          </cell>
          <cell r="D19" t="str">
            <v>USD</v>
          </cell>
          <cell r="E19" t="str">
            <v>TERM</v>
          </cell>
          <cell r="F19">
            <v>15</v>
          </cell>
          <cell r="G19" t="str">
            <v>BUSINESS</v>
          </cell>
          <cell r="H19" t="str">
            <v>DIST'N</v>
          </cell>
          <cell r="I19">
            <v>19666207.260000002</v>
          </cell>
        </row>
        <row r="20">
          <cell r="A20" t="str">
            <v>CHALICE LIMITED</v>
          </cell>
          <cell r="B20">
            <v>120</v>
          </cell>
          <cell r="C20" t="str">
            <v>33</v>
          </cell>
          <cell r="D20" t="str">
            <v>JA $</v>
          </cell>
          <cell r="E20" t="str">
            <v>MTG</v>
          </cell>
          <cell r="F20">
            <v>10</v>
          </cell>
          <cell r="G20" t="str">
            <v>BUSINESS</v>
          </cell>
          <cell r="H20" t="str">
            <v>R/E SVCS</v>
          </cell>
          <cell r="I20">
            <v>35866.81</v>
          </cell>
        </row>
        <row r="21">
          <cell r="A21" t="str">
            <v>CHARLTON CECIL ET AL</v>
          </cell>
          <cell r="B21">
            <v>126</v>
          </cell>
          <cell r="C21" t="str">
            <v>04</v>
          </cell>
          <cell r="D21" t="str">
            <v>JA $</v>
          </cell>
          <cell r="E21" t="str">
            <v>O/D</v>
          </cell>
          <cell r="F21">
            <v>31.5</v>
          </cell>
          <cell r="G21" t="str">
            <v>INDIV.</v>
          </cell>
          <cell r="H21" t="str">
            <v>INDIV.</v>
          </cell>
          <cell r="I21">
            <v>242119.64</v>
          </cell>
        </row>
        <row r="22">
          <cell r="A22" t="str">
            <v>CHECKER CHEMICALS LIMITED</v>
          </cell>
          <cell r="B22">
            <v>127</v>
          </cell>
          <cell r="C22" t="str">
            <v>06</v>
          </cell>
          <cell r="D22" t="str">
            <v>JA $</v>
          </cell>
          <cell r="E22" t="str">
            <v>O/D</v>
          </cell>
          <cell r="F22">
            <v>19</v>
          </cell>
          <cell r="G22" t="str">
            <v>BUSINESS</v>
          </cell>
          <cell r="H22" t="str">
            <v>MFG-CHEM</v>
          </cell>
          <cell r="I22">
            <v>1133826.6200000001</v>
          </cell>
        </row>
        <row r="23">
          <cell r="A23" t="str">
            <v>CHECKER INT'L</v>
          </cell>
          <cell r="B23">
            <v>120</v>
          </cell>
          <cell r="C23" t="str">
            <v>02</v>
          </cell>
          <cell r="D23" t="str">
            <v>USD</v>
          </cell>
          <cell r="E23" t="str">
            <v>TERM</v>
          </cell>
          <cell r="F23">
            <v>12</v>
          </cell>
          <cell r="G23" t="str">
            <v>BUSINESS</v>
          </cell>
          <cell r="H23" t="str">
            <v>MFG-CHEM</v>
          </cell>
          <cell r="I23">
            <v>1746190.93</v>
          </cell>
        </row>
        <row r="24">
          <cell r="A24" t="str">
            <v>CISCO MUSIC JAMAICA LTD</v>
          </cell>
          <cell r="B24">
            <v>200</v>
          </cell>
          <cell r="C24" t="str">
            <v>66</v>
          </cell>
          <cell r="D24" t="str">
            <v>JA $</v>
          </cell>
          <cell r="E24" t="str">
            <v>O/D</v>
          </cell>
          <cell r="F24">
            <v>31.5</v>
          </cell>
          <cell r="G24" t="str">
            <v>BUSINESS</v>
          </cell>
          <cell r="H24" t="str">
            <v>ENT.</v>
          </cell>
          <cell r="I24">
            <v>684.39</v>
          </cell>
        </row>
        <row r="25">
          <cell r="A25" t="str">
            <v>CIVIL ENG. RESEARCH AND TESTING</v>
          </cell>
          <cell r="B25">
            <v>127</v>
          </cell>
          <cell r="C25" t="str">
            <v>06</v>
          </cell>
          <cell r="D25" t="str">
            <v>JA $</v>
          </cell>
          <cell r="E25" t="str">
            <v>O/D</v>
          </cell>
          <cell r="F25">
            <v>19</v>
          </cell>
          <cell r="G25" t="str">
            <v>BUSINESS</v>
          </cell>
          <cell r="H25" t="str">
            <v>PROF.</v>
          </cell>
          <cell r="I25">
            <v>159759.26999999999</v>
          </cell>
        </row>
        <row r="26">
          <cell r="A26" t="str">
            <v>COATES BROTHERS JAMAICA LIMITED</v>
          </cell>
          <cell r="B26">
            <v>120</v>
          </cell>
          <cell r="C26" t="str">
            <v>04</v>
          </cell>
          <cell r="D26" t="str">
            <v>JA $</v>
          </cell>
          <cell r="E26" t="str">
            <v>TERM</v>
          </cell>
          <cell r="F26">
            <v>15</v>
          </cell>
          <cell r="G26" t="str">
            <v>BUSINESS</v>
          </cell>
          <cell r="H26" t="str">
            <v>PROF.</v>
          </cell>
          <cell r="I26">
            <v>1798193.91</v>
          </cell>
        </row>
        <row r="27">
          <cell r="A27" t="str">
            <v>COLGATE PALMOLIVE</v>
          </cell>
          <cell r="B27">
            <v>120</v>
          </cell>
          <cell r="C27" t="str">
            <v>04</v>
          </cell>
          <cell r="D27" t="str">
            <v>JA $</v>
          </cell>
          <cell r="E27" t="str">
            <v>TERM</v>
          </cell>
          <cell r="F27">
            <v>26.5</v>
          </cell>
          <cell r="G27" t="str">
            <v>BUSINESS</v>
          </cell>
          <cell r="H27" t="str">
            <v>DIST'N</v>
          </cell>
          <cell r="I27">
            <v>305212.56</v>
          </cell>
        </row>
        <row r="28">
          <cell r="A28" t="str">
            <v>CONTINENTAL BAKING CO.</v>
          </cell>
          <cell r="B28">
            <v>150</v>
          </cell>
          <cell r="C28" t="str">
            <v>00</v>
          </cell>
          <cell r="D28" t="str">
            <v>USD</v>
          </cell>
          <cell r="E28" t="str">
            <v>LEASE</v>
          </cell>
          <cell r="F28">
            <v>15</v>
          </cell>
          <cell r="G28" t="str">
            <v>BUSINESS</v>
          </cell>
          <cell r="H28" t="str">
            <v>FOOD</v>
          </cell>
          <cell r="I28">
            <v>11701986</v>
          </cell>
        </row>
        <row r="29">
          <cell r="A29" t="str">
            <v>CONTINENTAL BAKING CO.</v>
          </cell>
          <cell r="B29">
            <v>150</v>
          </cell>
          <cell r="C29" t="str">
            <v>00</v>
          </cell>
          <cell r="D29" t="str">
            <v>USD</v>
          </cell>
          <cell r="E29" t="str">
            <v>LEASE</v>
          </cell>
          <cell r="F29">
            <v>15</v>
          </cell>
          <cell r="G29" t="str">
            <v>BUSINESS</v>
          </cell>
          <cell r="H29" t="str">
            <v>FOOD</v>
          </cell>
          <cell r="I29">
            <v>22592565.220000003</v>
          </cell>
        </row>
        <row r="30">
          <cell r="A30" t="str">
            <v>CONTINENTAL BAKING CO.</v>
          </cell>
          <cell r="B30">
            <v>150</v>
          </cell>
          <cell r="C30" t="str">
            <v>01</v>
          </cell>
          <cell r="D30" t="str">
            <v>USD</v>
          </cell>
          <cell r="E30" t="str">
            <v>LEASE</v>
          </cell>
          <cell r="F30">
            <v>15</v>
          </cell>
          <cell r="G30" t="str">
            <v>BUSINESS</v>
          </cell>
          <cell r="H30" t="str">
            <v>FOOD</v>
          </cell>
          <cell r="I30">
            <v>686231.27</v>
          </cell>
        </row>
        <row r="31">
          <cell r="A31" t="str">
            <v>CONTINENTAL BAKING CO.</v>
          </cell>
          <cell r="B31">
            <v>150</v>
          </cell>
          <cell r="C31" t="str">
            <v>01</v>
          </cell>
          <cell r="D31" t="str">
            <v>USD</v>
          </cell>
          <cell r="E31" t="str">
            <v>LEASE</v>
          </cell>
          <cell r="F31">
            <v>15</v>
          </cell>
          <cell r="G31" t="str">
            <v>BUSINESS</v>
          </cell>
          <cell r="H31" t="str">
            <v>FOOD</v>
          </cell>
          <cell r="I31">
            <v>1004905.97</v>
          </cell>
        </row>
        <row r="32">
          <cell r="A32" t="str">
            <v>CROOKS MILLICENT</v>
          </cell>
          <cell r="B32">
            <v>200</v>
          </cell>
          <cell r="C32" t="str">
            <v>01</v>
          </cell>
          <cell r="D32" t="str">
            <v>JA $</v>
          </cell>
          <cell r="E32" t="str">
            <v>O/D</v>
          </cell>
          <cell r="F32">
            <v>0</v>
          </cell>
          <cell r="G32" t="str">
            <v>INDIV.</v>
          </cell>
          <cell r="H32" t="str">
            <v>INDIV.</v>
          </cell>
          <cell r="I32">
            <v>5795.02</v>
          </cell>
        </row>
        <row r="33">
          <cell r="A33" t="str">
            <v>DAVY NIGEL AND OR JENNIFER</v>
          </cell>
          <cell r="B33">
            <v>200</v>
          </cell>
          <cell r="C33" t="str">
            <v>05</v>
          </cell>
          <cell r="D33" t="str">
            <v>JA $</v>
          </cell>
          <cell r="E33" t="str">
            <v>O/D</v>
          </cell>
          <cell r="F33">
            <v>31.5</v>
          </cell>
          <cell r="G33" t="str">
            <v>INDIV.</v>
          </cell>
          <cell r="H33" t="str">
            <v>INDIV.</v>
          </cell>
          <cell r="I33">
            <v>176.25</v>
          </cell>
        </row>
        <row r="34">
          <cell r="A34" t="str">
            <v>DEAR STEPHEN AND OR LINDA</v>
          </cell>
          <cell r="B34">
            <v>200</v>
          </cell>
          <cell r="C34" t="str">
            <v>01</v>
          </cell>
          <cell r="D34" t="str">
            <v>JA $</v>
          </cell>
          <cell r="E34" t="str">
            <v>O/D</v>
          </cell>
          <cell r="F34">
            <v>0</v>
          </cell>
          <cell r="G34" t="str">
            <v>INDIV.</v>
          </cell>
          <cell r="H34" t="str">
            <v>INDIV.</v>
          </cell>
          <cell r="I34">
            <v>2211.79</v>
          </cell>
        </row>
        <row r="35">
          <cell r="A35" t="str">
            <v>DEHRING BUNTING AND GOLDING LTD.</v>
          </cell>
          <cell r="B35">
            <v>200</v>
          </cell>
          <cell r="C35" t="str">
            <v>16</v>
          </cell>
          <cell r="D35" t="str">
            <v>JA $</v>
          </cell>
          <cell r="E35" t="str">
            <v>O/D</v>
          </cell>
          <cell r="F35">
            <v>31.5</v>
          </cell>
          <cell r="G35" t="str">
            <v>F.I.</v>
          </cell>
          <cell r="H35" t="str">
            <v>F.I.</v>
          </cell>
          <cell r="I35">
            <v>102.33</v>
          </cell>
        </row>
        <row r="36">
          <cell r="A36" t="str">
            <v>DELGADO ANDRE</v>
          </cell>
          <cell r="B36">
            <v>200</v>
          </cell>
          <cell r="C36" t="str">
            <v>01</v>
          </cell>
          <cell r="D36" t="str">
            <v>JA $</v>
          </cell>
          <cell r="E36" t="str">
            <v>O/D</v>
          </cell>
          <cell r="F36">
            <v>0</v>
          </cell>
          <cell r="G36" t="str">
            <v>INDIV.</v>
          </cell>
          <cell r="H36" t="str">
            <v>INDIV.</v>
          </cell>
          <cell r="I36">
            <v>700.34</v>
          </cell>
        </row>
        <row r="37">
          <cell r="A37" t="str">
            <v>DOGO-ISONAGIE MATTHIAS OR PATRIC</v>
          </cell>
          <cell r="B37">
            <v>200</v>
          </cell>
          <cell r="C37" t="str">
            <v>05</v>
          </cell>
          <cell r="D37" t="str">
            <v>JA $</v>
          </cell>
          <cell r="E37" t="str">
            <v>O/D</v>
          </cell>
          <cell r="F37">
            <v>31.5</v>
          </cell>
          <cell r="G37" t="str">
            <v>INDIV.</v>
          </cell>
          <cell r="H37" t="str">
            <v>INDIV.</v>
          </cell>
          <cell r="I37">
            <v>231.07</v>
          </cell>
        </row>
        <row r="38">
          <cell r="A38" t="str">
            <v>DUQUESNAY RONALD</v>
          </cell>
          <cell r="B38">
            <v>120</v>
          </cell>
          <cell r="C38" t="str">
            <v>03</v>
          </cell>
          <cell r="D38" t="str">
            <v>JA $</v>
          </cell>
          <cell r="E38" t="str">
            <v>MTG</v>
          </cell>
          <cell r="F38">
            <v>10</v>
          </cell>
          <cell r="G38" t="str">
            <v>INDIV.</v>
          </cell>
          <cell r="H38" t="str">
            <v>INDIV.</v>
          </cell>
          <cell r="I38">
            <v>1854.5</v>
          </cell>
        </row>
        <row r="39">
          <cell r="A39" t="str">
            <v>DUQUESNAY RONALD</v>
          </cell>
          <cell r="B39">
            <v>120</v>
          </cell>
          <cell r="C39" t="str">
            <v>33</v>
          </cell>
          <cell r="D39" t="str">
            <v>JA $</v>
          </cell>
          <cell r="E39" t="str">
            <v>MTG</v>
          </cell>
          <cell r="F39">
            <v>10</v>
          </cell>
          <cell r="G39" t="str">
            <v>INDIV.</v>
          </cell>
          <cell r="H39" t="str">
            <v>INDIV.</v>
          </cell>
          <cell r="I39">
            <v>35544.49</v>
          </cell>
        </row>
        <row r="40">
          <cell r="A40" t="str">
            <v>DUQUESNAY SAMANTHA</v>
          </cell>
          <cell r="B40">
            <v>200</v>
          </cell>
          <cell r="C40" t="str">
            <v>05</v>
          </cell>
          <cell r="D40" t="str">
            <v>JA $</v>
          </cell>
          <cell r="E40" t="str">
            <v>O/D</v>
          </cell>
          <cell r="F40">
            <v>31.5</v>
          </cell>
          <cell r="G40" t="str">
            <v>INDIV.</v>
          </cell>
          <cell r="H40" t="str">
            <v>INDIV.</v>
          </cell>
          <cell r="I40">
            <v>16455.38</v>
          </cell>
        </row>
        <row r="41">
          <cell r="A41" t="str">
            <v>DUQUESNAY STEPHEN</v>
          </cell>
          <cell r="B41">
            <v>120</v>
          </cell>
          <cell r="C41" t="str">
            <v>03</v>
          </cell>
          <cell r="D41" t="str">
            <v>JA $</v>
          </cell>
          <cell r="E41" t="str">
            <v>MTG</v>
          </cell>
          <cell r="F41">
            <v>10</v>
          </cell>
          <cell r="G41" t="str">
            <v>INDIV.</v>
          </cell>
          <cell r="H41" t="str">
            <v>INDIV.</v>
          </cell>
          <cell r="I41">
            <v>0.03</v>
          </cell>
        </row>
        <row r="42">
          <cell r="A42" t="str">
            <v>DUQUESNAY STEPHEN</v>
          </cell>
          <cell r="B42">
            <v>120</v>
          </cell>
          <cell r="C42" t="str">
            <v>33</v>
          </cell>
          <cell r="D42" t="str">
            <v>JA $</v>
          </cell>
          <cell r="E42" t="str">
            <v>MTG</v>
          </cell>
          <cell r="F42">
            <v>10</v>
          </cell>
          <cell r="G42" t="str">
            <v>INDIV.</v>
          </cell>
          <cell r="H42" t="str">
            <v>INDIV.</v>
          </cell>
          <cell r="I42">
            <v>35448.86</v>
          </cell>
        </row>
        <row r="43">
          <cell r="A43" t="str">
            <v>EMULTECH SUPPLY CO. LTD.</v>
          </cell>
          <cell r="B43">
            <v>120</v>
          </cell>
          <cell r="C43" t="str">
            <v>42</v>
          </cell>
          <cell r="D43" t="str">
            <v>USD</v>
          </cell>
          <cell r="E43" t="str">
            <v>TERM</v>
          </cell>
          <cell r="F43">
            <v>10</v>
          </cell>
          <cell r="G43" t="str">
            <v>BUSINESS</v>
          </cell>
          <cell r="H43" t="str">
            <v>PROF.</v>
          </cell>
          <cell r="I43">
            <v>694753.42</v>
          </cell>
        </row>
        <row r="44">
          <cell r="A44" t="str">
            <v>EPPING OIL COMPANY LIMITED</v>
          </cell>
          <cell r="B44">
            <v>120</v>
          </cell>
          <cell r="C44" t="str">
            <v>50</v>
          </cell>
          <cell r="D44" t="str">
            <v>JA $</v>
          </cell>
          <cell r="E44" t="str">
            <v>TERM</v>
          </cell>
          <cell r="F44">
            <v>31</v>
          </cell>
          <cell r="G44" t="str">
            <v>BUSINESS</v>
          </cell>
          <cell r="H44" t="str">
            <v>GAS</v>
          </cell>
          <cell r="I44">
            <v>3200000.02</v>
          </cell>
        </row>
        <row r="45">
          <cell r="A45" t="str">
            <v>EPPING OIL COMPANY LIMITED</v>
          </cell>
          <cell r="B45">
            <v>120</v>
          </cell>
          <cell r="C45" t="str">
            <v>50</v>
          </cell>
          <cell r="D45" t="str">
            <v>JA $</v>
          </cell>
          <cell r="E45" t="str">
            <v>TERM</v>
          </cell>
          <cell r="F45">
            <v>31</v>
          </cell>
          <cell r="G45" t="str">
            <v>BUSINESS</v>
          </cell>
          <cell r="H45" t="str">
            <v>GAS</v>
          </cell>
          <cell r="I45">
            <v>208333.23</v>
          </cell>
        </row>
        <row r="46">
          <cell r="A46" t="str">
            <v>ERTU-RTI PROJECT</v>
          </cell>
          <cell r="B46">
            <v>200</v>
          </cell>
          <cell r="C46" t="str">
            <v>03</v>
          </cell>
          <cell r="D46" t="str">
            <v>JA $</v>
          </cell>
          <cell r="E46" t="str">
            <v>O/D</v>
          </cell>
          <cell r="F46">
            <v>31.5</v>
          </cell>
          <cell r="G46" t="str">
            <v>BUSINESS</v>
          </cell>
          <cell r="H46" t="str">
            <v>PROF.</v>
          </cell>
          <cell r="I46">
            <v>18277.73</v>
          </cell>
        </row>
        <row r="47">
          <cell r="A47" t="str">
            <v>ESSO STANDARD OIL S.A. LTD.</v>
          </cell>
          <cell r="B47">
            <v>200</v>
          </cell>
          <cell r="C47" t="str">
            <v>02</v>
          </cell>
          <cell r="D47" t="str">
            <v>JA $</v>
          </cell>
          <cell r="E47" t="str">
            <v>O/D</v>
          </cell>
          <cell r="F47">
            <v>26.3</v>
          </cell>
          <cell r="G47" t="str">
            <v>BUSINESS</v>
          </cell>
          <cell r="H47" t="str">
            <v>GAS</v>
          </cell>
          <cell r="I47">
            <v>8349710.5800000001</v>
          </cell>
        </row>
        <row r="48">
          <cell r="A48" t="str">
            <v>FALCON CORPORATION LIMITED</v>
          </cell>
          <cell r="B48">
            <v>120</v>
          </cell>
          <cell r="C48" t="str">
            <v>42</v>
          </cell>
          <cell r="D48" t="str">
            <v>USD</v>
          </cell>
          <cell r="E48" t="str">
            <v>TERM</v>
          </cell>
          <cell r="F48">
            <v>15</v>
          </cell>
          <cell r="G48" t="str">
            <v>BUSINESS</v>
          </cell>
          <cell r="H48" t="str">
            <v>DIST'N</v>
          </cell>
          <cell r="I48">
            <v>1475100</v>
          </cell>
        </row>
        <row r="49">
          <cell r="A49" t="str">
            <v>FRANCIS CORNELIA OR HANSON ELAIN</v>
          </cell>
          <cell r="B49">
            <v>200</v>
          </cell>
          <cell r="C49" t="str">
            <v>05</v>
          </cell>
          <cell r="D49" t="str">
            <v>JA $</v>
          </cell>
          <cell r="E49" t="str">
            <v>O/D</v>
          </cell>
          <cell r="F49">
            <v>31.5</v>
          </cell>
          <cell r="G49" t="str">
            <v>INDIV.</v>
          </cell>
          <cell r="H49" t="str">
            <v>INDIV.</v>
          </cell>
          <cell r="I49">
            <v>1147.8499999999999</v>
          </cell>
        </row>
        <row r="50">
          <cell r="A50" t="str">
            <v>GENERAL TOOL AND SUPPLY</v>
          </cell>
          <cell r="B50">
            <v>120</v>
          </cell>
          <cell r="C50" t="str">
            <v>42</v>
          </cell>
          <cell r="D50" t="str">
            <v>USD</v>
          </cell>
          <cell r="E50" t="str">
            <v>TERM</v>
          </cell>
          <cell r="F50">
            <v>15</v>
          </cell>
          <cell r="G50" t="str">
            <v>BUSINESS</v>
          </cell>
          <cell r="H50" t="str">
            <v>DIST'N</v>
          </cell>
          <cell r="I50">
            <v>6949921.3600000003</v>
          </cell>
        </row>
        <row r="51">
          <cell r="A51" t="str">
            <v>GENERAL TOOL AND SUPPLY</v>
          </cell>
          <cell r="B51">
            <v>200</v>
          </cell>
          <cell r="C51" t="str">
            <v>66</v>
          </cell>
          <cell r="D51" t="str">
            <v>JA $</v>
          </cell>
          <cell r="E51" t="str">
            <v>O/D</v>
          </cell>
          <cell r="F51">
            <v>31.5</v>
          </cell>
          <cell r="G51" t="str">
            <v>BUSINESS</v>
          </cell>
          <cell r="H51" t="str">
            <v>DIST'N</v>
          </cell>
          <cell r="I51">
            <v>85888</v>
          </cell>
        </row>
        <row r="52">
          <cell r="A52" t="str">
            <v>GOVERNMENT OF JAMAICA</v>
          </cell>
          <cell r="B52">
            <v>120</v>
          </cell>
          <cell r="C52" t="str">
            <v>18</v>
          </cell>
          <cell r="D52" t="str">
            <v>USD</v>
          </cell>
          <cell r="E52" t="str">
            <v>TERM</v>
          </cell>
          <cell r="F52">
            <v>10</v>
          </cell>
          <cell r="G52" t="str">
            <v>C.G</v>
          </cell>
          <cell r="H52" t="str">
            <v>C.G</v>
          </cell>
          <cell r="I52">
            <v>139563481.91</v>
          </cell>
        </row>
        <row r="53">
          <cell r="A53" t="str">
            <v>GOVERNMENT OF JAMAICA</v>
          </cell>
          <cell r="B53">
            <v>120</v>
          </cell>
          <cell r="C53" t="str">
            <v>53</v>
          </cell>
          <cell r="D53" t="str">
            <v>USD</v>
          </cell>
          <cell r="E53" t="str">
            <v>TERM</v>
          </cell>
          <cell r="F53">
            <v>10</v>
          </cell>
          <cell r="G53" t="str">
            <v>C.G</v>
          </cell>
          <cell r="H53" t="str">
            <v>C.G</v>
          </cell>
          <cell r="I53">
            <v>4405973.24</v>
          </cell>
        </row>
        <row r="54">
          <cell r="A54" t="str">
            <v>GOVERNMENT OF JAMAICA</v>
          </cell>
          <cell r="B54">
            <v>120</v>
          </cell>
          <cell r="C54" t="str">
            <v>53</v>
          </cell>
          <cell r="D54" t="str">
            <v>USD</v>
          </cell>
          <cell r="E54" t="str">
            <v>TERM</v>
          </cell>
          <cell r="F54">
            <v>10</v>
          </cell>
          <cell r="G54" t="str">
            <v>C.G</v>
          </cell>
          <cell r="H54" t="str">
            <v>C.G</v>
          </cell>
          <cell r="I54">
            <v>416105.55</v>
          </cell>
        </row>
        <row r="55">
          <cell r="A55" t="str">
            <v>GOVERNMENT OF JAMAICA</v>
          </cell>
          <cell r="B55">
            <v>120</v>
          </cell>
          <cell r="C55" t="str">
            <v>53</v>
          </cell>
          <cell r="D55" t="str">
            <v>USD</v>
          </cell>
          <cell r="E55" t="str">
            <v>TERM</v>
          </cell>
          <cell r="F55">
            <v>10</v>
          </cell>
          <cell r="G55" t="str">
            <v>C.G</v>
          </cell>
          <cell r="H55" t="str">
            <v>C.G</v>
          </cell>
          <cell r="I55">
            <v>82066374.739999995</v>
          </cell>
        </row>
        <row r="56">
          <cell r="A56" t="str">
            <v>GRACE KENNEDY &amp; CO. LTD.</v>
          </cell>
          <cell r="B56">
            <v>120</v>
          </cell>
          <cell r="C56" t="str">
            <v>02</v>
          </cell>
          <cell r="D56" t="str">
            <v>USD</v>
          </cell>
          <cell r="E56" t="str">
            <v>TERM</v>
          </cell>
          <cell r="F56">
            <v>6.25</v>
          </cell>
          <cell r="G56" t="str">
            <v>BUSINESS</v>
          </cell>
          <cell r="H56" t="str">
            <v>DIST'N</v>
          </cell>
          <cell r="I56">
            <v>24585000</v>
          </cell>
        </row>
        <row r="57">
          <cell r="A57" t="str">
            <v>GRACE KENNEDY REMITTANCE SERVICE</v>
          </cell>
          <cell r="B57">
            <v>120</v>
          </cell>
          <cell r="C57" t="str">
            <v>04</v>
          </cell>
          <cell r="D57" t="str">
            <v>JA $</v>
          </cell>
          <cell r="E57" t="str">
            <v>TERM</v>
          </cell>
          <cell r="F57">
            <v>32</v>
          </cell>
          <cell r="G57" t="str">
            <v>F.I.</v>
          </cell>
          <cell r="H57" t="str">
            <v>F.I.</v>
          </cell>
          <cell r="I57">
            <v>1329451.6200000001</v>
          </cell>
        </row>
        <row r="58">
          <cell r="A58" t="str">
            <v>HADEED RAY OR AWN FRANCES</v>
          </cell>
          <cell r="B58">
            <v>200</v>
          </cell>
          <cell r="C58" t="str">
            <v>06</v>
          </cell>
          <cell r="D58" t="str">
            <v>USD</v>
          </cell>
          <cell r="E58" t="str">
            <v>O/D</v>
          </cell>
          <cell r="F58">
            <v>31.5</v>
          </cell>
          <cell r="G58" t="str">
            <v>INDIV.</v>
          </cell>
          <cell r="H58" t="str">
            <v>INDIV.</v>
          </cell>
          <cell r="I58">
            <v>273.39</v>
          </cell>
        </row>
        <row r="59">
          <cell r="A59" t="str">
            <v>HALL M AND Y AND ROPER B AND S</v>
          </cell>
          <cell r="B59">
            <v>200</v>
          </cell>
          <cell r="C59" t="str">
            <v>62</v>
          </cell>
          <cell r="D59" t="str">
            <v>JA $</v>
          </cell>
          <cell r="E59" t="str">
            <v>O/D</v>
          </cell>
          <cell r="F59">
            <v>31.5</v>
          </cell>
          <cell r="G59" t="str">
            <v>INDIV.</v>
          </cell>
          <cell r="H59" t="str">
            <v>INDIV.</v>
          </cell>
          <cell r="I59">
            <v>85</v>
          </cell>
        </row>
        <row r="60">
          <cell r="A60" t="str">
            <v>HAMRAD LIMITED</v>
          </cell>
          <cell r="B60">
            <v>200</v>
          </cell>
          <cell r="C60" t="str">
            <v>66</v>
          </cell>
          <cell r="D60" t="str">
            <v>JA $</v>
          </cell>
          <cell r="E60" t="str">
            <v>O/D</v>
          </cell>
          <cell r="F60">
            <v>31.5</v>
          </cell>
          <cell r="G60" t="str">
            <v>BUSINESS</v>
          </cell>
          <cell r="H60" t="str">
            <v>PROF.</v>
          </cell>
          <cell r="I60">
            <v>496.21</v>
          </cell>
        </row>
        <row r="61">
          <cell r="A61" t="str">
            <v>HARDWARE &amp; LUMBER LTD.</v>
          </cell>
          <cell r="B61">
            <v>127</v>
          </cell>
          <cell r="C61" t="str">
            <v>02</v>
          </cell>
          <cell r="D61" t="str">
            <v>JA $</v>
          </cell>
          <cell r="E61" t="str">
            <v>O/D</v>
          </cell>
          <cell r="F61">
            <v>19</v>
          </cell>
          <cell r="G61" t="str">
            <v>BUSINESS</v>
          </cell>
          <cell r="H61" t="str">
            <v>DIST'N</v>
          </cell>
          <cell r="I61">
            <v>6508077.5700000003</v>
          </cell>
        </row>
        <row r="62">
          <cell r="A62" t="str">
            <v>HINDS DAWN AND OR MCKENZIE C.</v>
          </cell>
          <cell r="B62">
            <v>200</v>
          </cell>
          <cell r="C62" t="str">
            <v>05</v>
          </cell>
          <cell r="D62" t="str">
            <v>JA $</v>
          </cell>
          <cell r="E62" t="str">
            <v>O/D</v>
          </cell>
          <cell r="F62">
            <v>31.5</v>
          </cell>
          <cell r="G62" t="str">
            <v>INDIV.</v>
          </cell>
          <cell r="H62" t="str">
            <v>INDIV.</v>
          </cell>
          <cell r="I62">
            <v>51.69</v>
          </cell>
        </row>
        <row r="63">
          <cell r="A63" t="str">
            <v>HOLIDAY EXPLORERS LTD.</v>
          </cell>
          <cell r="B63">
            <v>200</v>
          </cell>
          <cell r="C63" t="str">
            <v>66</v>
          </cell>
          <cell r="D63" t="str">
            <v>JA $</v>
          </cell>
          <cell r="E63" t="str">
            <v>O/D</v>
          </cell>
          <cell r="F63">
            <v>31.5</v>
          </cell>
          <cell r="G63" t="str">
            <v>BUSINESS</v>
          </cell>
          <cell r="H63" t="str">
            <v>TOURISM</v>
          </cell>
          <cell r="I63">
            <v>52.14</v>
          </cell>
        </row>
        <row r="64">
          <cell r="A64" t="str">
            <v>HOLMES OLIVER OR DAYLE</v>
          </cell>
          <cell r="B64">
            <v>200</v>
          </cell>
          <cell r="C64" t="str">
            <v>05</v>
          </cell>
          <cell r="D64" t="str">
            <v>JA $</v>
          </cell>
          <cell r="E64" t="str">
            <v>O/D</v>
          </cell>
          <cell r="F64">
            <v>31.5</v>
          </cell>
          <cell r="G64" t="str">
            <v>INDIV.</v>
          </cell>
          <cell r="H64" t="str">
            <v>INDIV.</v>
          </cell>
          <cell r="I64">
            <v>53683.48</v>
          </cell>
        </row>
        <row r="65">
          <cell r="A65" t="str">
            <v>HWE MINING AND CONTRACTING LTD.</v>
          </cell>
          <cell r="B65">
            <v>120</v>
          </cell>
          <cell r="C65" t="str">
            <v>04</v>
          </cell>
          <cell r="D65" t="str">
            <v>USD</v>
          </cell>
          <cell r="E65" t="str">
            <v>TERM</v>
          </cell>
          <cell r="F65">
            <v>12</v>
          </cell>
          <cell r="G65" t="str">
            <v>BUSINESS</v>
          </cell>
          <cell r="H65" t="str">
            <v>MINING</v>
          </cell>
          <cell r="I65">
            <v>1198369.27</v>
          </cell>
        </row>
        <row r="66">
          <cell r="A66" t="str">
            <v>INTEGRATED WORKS SPETSORGSTROY</v>
          </cell>
          <cell r="B66">
            <v>200</v>
          </cell>
          <cell r="C66" t="str">
            <v>66</v>
          </cell>
          <cell r="D66" t="str">
            <v>JA $</v>
          </cell>
          <cell r="E66" t="str">
            <v>O/D</v>
          </cell>
          <cell r="F66">
            <v>31.5</v>
          </cell>
          <cell r="G66" t="str">
            <v>BUSINESS</v>
          </cell>
          <cell r="H66" t="str">
            <v>PROF.</v>
          </cell>
          <cell r="I66">
            <v>84493.22</v>
          </cell>
        </row>
        <row r="67">
          <cell r="A67" t="str">
            <v>INTERNATIONAL HOTELS</v>
          </cell>
          <cell r="B67">
            <v>150</v>
          </cell>
          <cell r="C67" t="str">
            <v>00</v>
          </cell>
          <cell r="D67" t="str">
            <v>USD</v>
          </cell>
          <cell r="E67" t="str">
            <v>LEASE</v>
          </cell>
          <cell r="F67">
            <v>12.5</v>
          </cell>
          <cell r="G67" t="str">
            <v>BUSINESS</v>
          </cell>
          <cell r="H67" t="str">
            <v>TOURISM</v>
          </cell>
          <cell r="I67">
            <v>44463988.960000001</v>
          </cell>
        </row>
        <row r="68">
          <cell r="A68" t="str">
            <v>INTL FOREIGN TRADE BANK LTD</v>
          </cell>
          <cell r="B68">
            <v>200</v>
          </cell>
          <cell r="C68" t="str">
            <v>21</v>
          </cell>
          <cell r="D68" t="str">
            <v>JA $</v>
          </cell>
          <cell r="E68" t="str">
            <v>O/D</v>
          </cell>
          <cell r="F68">
            <v>31.5</v>
          </cell>
          <cell r="G68" t="str">
            <v>F.I.</v>
          </cell>
          <cell r="H68" t="str">
            <v>F.I.</v>
          </cell>
          <cell r="I68">
            <v>65.8</v>
          </cell>
        </row>
        <row r="69">
          <cell r="A69" t="str">
            <v>IT'S A DOGS WORLD LIMITED</v>
          </cell>
          <cell r="B69">
            <v>127</v>
          </cell>
          <cell r="C69" t="str">
            <v>06</v>
          </cell>
          <cell r="D69" t="str">
            <v>JA $</v>
          </cell>
          <cell r="E69" t="str">
            <v>O/D</v>
          </cell>
          <cell r="F69">
            <v>19</v>
          </cell>
          <cell r="G69" t="str">
            <v>BUSINESS</v>
          </cell>
          <cell r="H69" t="str">
            <v>PROF.</v>
          </cell>
          <cell r="I69">
            <v>63861.73</v>
          </cell>
        </row>
        <row r="70">
          <cell r="A70" t="str">
            <v>J.R. WELLINGTON</v>
          </cell>
          <cell r="B70">
            <v>200</v>
          </cell>
          <cell r="C70" t="str">
            <v>67</v>
          </cell>
          <cell r="D70" t="str">
            <v>USD</v>
          </cell>
          <cell r="E70" t="str">
            <v>O/D</v>
          </cell>
          <cell r="F70">
            <v>31.5</v>
          </cell>
          <cell r="G70" t="str">
            <v>INDIV.</v>
          </cell>
          <cell r="H70" t="str">
            <v>INDIV.</v>
          </cell>
          <cell r="I70">
            <v>63.43</v>
          </cell>
        </row>
        <row r="71">
          <cell r="A71" t="str">
            <v>JAMAICA BROILERS GROUP</v>
          </cell>
          <cell r="B71">
            <v>120</v>
          </cell>
          <cell r="C71" t="str">
            <v>02</v>
          </cell>
          <cell r="D71" t="str">
            <v>JA $</v>
          </cell>
          <cell r="E71" t="str">
            <v>TERM</v>
          </cell>
          <cell r="F71">
            <v>12</v>
          </cell>
          <cell r="G71" t="str">
            <v>BUSINESS</v>
          </cell>
          <cell r="H71" t="str">
            <v>LIVESTOCK</v>
          </cell>
          <cell r="I71">
            <v>12078950</v>
          </cell>
        </row>
        <row r="72">
          <cell r="A72" t="str">
            <v>JAMAICA OBSERVER</v>
          </cell>
          <cell r="B72">
            <v>120</v>
          </cell>
          <cell r="C72" t="str">
            <v>06</v>
          </cell>
          <cell r="D72" t="str">
            <v>USD</v>
          </cell>
          <cell r="E72" t="str">
            <v>TERM</v>
          </cell>
          <cell r="F72">
            <v>9.5</v>
          </cell>
          <cell r="G72" t="str">
            <v>BUSINESS</v>
          </cell>
          <cell r="H72" t="str">
            <v>PRINT</v>
          </cell>
          <cell r="I72">
            <v>1317654.22</v>
          </cell>
        </row>
        <row r="73">
          <cell r="A73" t="str">
            <v>JAMAICA OBSERVER</v>
          </cell>
          <cell r="B73">
            <v>120</v>
          </cell>
          <cell r="C73" t="str">
            <v>42</v>
          </cell>
          <cell r="D73" t="str">
            <v>USD</v>
          </cell>
          <cell r="E73" t="str">
            <v>TERM</v>
          </cell>
          <cell r="F73">
            <v>9.5</v>
          </cell>
          <cell r="G73" t="str">
            <v>BUSINESS</v>
          </cell>
          <cell r="H73" t="str">
            <v>PRINT</v>
          </cell>
          <cell r="I73">
            <v>6429719.4800000004</v>
          </cell>
        </row>
        <row r="74">
          <cell r="A74" t="str">
            <v>JAMAICA PETROLEUM TERMINALS LTD.</v>
          </cell>
          <cell r="B74">
            <v>200</v>
          </cell>
          <cell r="C74" t="str">
            <v>02</v>
          </cell>
          <cell r="D74" t="str">
            <v>JA $</v>
          </cell>
          <cell r="E74" t="str">
            <v>O/D</v>
          </cell>
          <cell r="F74">
            <v>31.5</v>
          </cell>
          <cell r="G74" t="str">
            <v>BUSINESS</v>
          </cell>
          <cell r="H74" t="str">
            <v>GAS</v>
          </cell>
          <cell r="I74">
            <v>100</v>
          </cell>
        </row>
        <row r="75">
          <cell r="A75" t="str">
            <v>JAMAICA PUBLIC SERVICE CO. LTD</v>
          </cell>
          <cell r="B75">
            <v>120</v>
          </cell>
          <cell r="C75" t="str">
            <v>02</v>
          </cell>
          <cell r="D75" t="str">
            <v>USD</v>
          </cell>
          <cell r="E75" t="str">
            <v>TERM</v>
          </cell>
          <cell r="F75">
            <v>9.75</v>
          </cell>
          <cell r="G75" t="str">
            <v>BUSINESS</v>
          </cell>
          <cell r="H75" t="str">
            <v>GAS</v>
          </cell>
          <cell r="I75">
            <v>167178000</v>
          </cell>
        </row>
        <row r="76">
          <cell r="A76" t="str">
            <v>JAMAICA PUBLIC SERVICE CO. LTD</v>
          </cell>
          <cell r="B76">
            <v>128</v>
          </cell>
          <cell r="C76" t="str">
            <v>14</v>
          </cell>
          <cell r="D76" t="str">
            <v>USD</v>
          </cell>
          <cell r="E76" t="str">
            <v>L/C</v>
          </cell>
          <cell r="F76">
            <v>9.75</v>
          </cell>
          <cell r="G76" t="str">
            <v>BUSINESS</v>
          </cell>
          <cell r="H76" t="str">
            <v>GAS</v>
          </cell>
          <cell r="I76">
            <v>79130873.620000005</v>
          </cell>
        </row>
        <row r="77">
          <cell r="A77" t="str">
            <v>JAMAICA UCC BLUE MTN. COFFEE CO.</v>
          </cell>
          <cell r="B77">
            <v>127</v>
          </cell>
          <cell r="C77" t="str">
            <v>06</v>
          </cell>
          <cell r="D77" t="str">
            <v>JA $</v>
          </cell>
          <cell r="E77" t="str">
            <v>O/D</v>
          </cell>
          <cell r="F77">
            <v>24</v>
          </cell>
          <cell r="G77" t="str">
            <v>BUSINESS</v>
          </cell>
          <cell r="H77" t="str">
            <v>FOOD</v>
          </cell>
          <cell r="I77">
            <v>107077.2</v>
          </cell>
        </row>
        <row r="78">
          <cell r="A78" t="str">
            <v>JAMES COLLETH INGIRD D.</v>
          </cell>
          <cell r="B78">
            <v>200</v>
          </cell>
          <cell r="C78" t="str">
            <v>05</v>
          </cell>
          <cell r="D78" t="str">
            <v>JA $</v>
          </cell>
          <cell r="E78" t="str">
            <v>O/D</v>
          </cell>
          <cell r="F78">
            <v>31.5</v>
          </cell>
          <cell r="G78" t="str">
            <v>INDIV.</v>
          </cell>
          <cell r="H78" t="str">
            <v>INDIV.</v>
          </cell>
          <cell r="I78">
            <v>41.32</v>
          </cell>
        </row>
        <row r="79">
          <cell r="A79" t="str">
            <v>JAMES SAMUELS AND CO. LTD.</v>
          </cell>
          <cell r="B79">
            <v>200</v>
          </cell>
          <cell r="C79" t="str">
            <v>66</v>
          </cell>
          <cell r="D79" t="str">
            <v>JA $</v>
          </cell>
          <cell r="E79" t="str">
            <v>O/D</v>
          </cell>
          <cell r="F79">
            <v>31.5</v>
          </cell>
          <cell r="G79" t="str">
            <v>INDIV.</v>
          </cell>
          <cell r="H79" t="str">
            <v>INDIV.</v>
          </cell>
          <cell r="I79">
            <v>105.35</v>
          </cell>
        </row>
        <row r="80">
          <cell r="A80" t="str">
            <v>JOHNS HALL AGGREGATES LTD</v>
          </cell>
          <cell r="B80">
            <v>120</v>
          </cell>
          <cell r="C80" t="str">
            <v>95</v>
          </cell>
          <cell r="D80" t="str">
            <v>JA $</v>
          </cell>
          <cell r="E80" t="str">
            <v>TERM</v>
          </cell>
          <cell r="F80">
            <v>29</v>
          </cell>
          <cell r="G80" t="str">
            <v>BUSINESS</v>
          </cell>
          <cell r="H80" t="str">
            <v>MINING</v>
          </cell>
          <cell r="I80">
            <v>422222.4</v>
          </cell>
        </row>
        <row r="81">
          <cell r="A81" t="str">
            <v>JOHNSON &amp; JOHNSON JA. LTD.</v>
          </cell>
          <cell r="B81">
            <v>127</v>
          </cell>
          <cell r="C81" t="str">
            <v>01</v>
          </cell>
          <cell r="D81" t="str">
            <v>JA $</v>
          </cell>
          <cell r="E81" t="str">
            <v>O/D</v>
          </cell>
          <cell r="F81">
            <v>26.3</v>
          </cell>
          <cell r="G81" t="str">
            <v>BUSINESS</v>
          </cell>
          <cell r="H81" t="str">
            <v>DIST'N</v>
          </cell>
          <cell r="I81">
            <v>21500355.829999998</v>
          </cell>
        </row>
        <row r="82">
          <cell r="A82" t="str">
            <v>JOHNSON LASCELLES OR JANET OR S.</v>
          </cell>
          <cell r="B82">
            <v>200</v>
          </cell>
          <cell r="C82" t="str">
            <v>05</v>
          </cell>
          <cell r="D82" t="str">
            <v>JA $</v>
          </cell>
          <cell r="E82" t="str">
            <v>O/D</v>
          </cell>
          <cell r="F82">
            <v>31.5</v>
          </cell>
          <cell r="G82" t="str">
            <v>INDIV.</v>
          </cell>
          <cell r="H82" t="str">
            <v>INDIV.</v>
          </cell>
          <cell r="I82">
            <v>51.32</v>
          </cell>
        </row>
        <row r="83">
          <cell r="A83" t="str">
            <v>K. CHANDIRAM LIMITED</v>
          </cell>
          <cell r="B83">
            <v>120</v>
          </cell>
          <cell r="C83" t="str">
            <v>04</v>
          </cell>
          <cell r="D83" t="str">
            <v>USD</v>
          </cell>
          <cell r="E83" t="str">
            <v>TERM</v>
          </cell>
          <cell r="F83">
            <v>12</v>
          </cell>
          <cell r="G83" t="str">
            <v>BUSINESS</v>
          </cell>
          <cell r="H83" t="str">
            <v>DIST'N</v>
          </cell>
          <cell r="I83">
            <v>3172000.95</v>
          </cell>
        </row>
        <row r="84">
          <cell r="A84" t="str">
            <v>KEENADON LTD T-A L.G SERV CENTRE</v>
          </cell>
          <cell r="B84">
            <v>120</v>
          </cell>
          <cell r="C84" t="str">
            <v>50</v>
          </cell>
          <cell r="D84" t="str">
            <v>JA $</v>
          </cell>
          <cell r="E84" t="str">
            <v>TERM</v>
          </cell>
          <cell r="F84">
            <v>29</v>
          </cell>
          <cell r="G84" t="str">
            <v>BUSINESS</v>
          </cell>
          <cell r="H84" t="str">
            <v>GAS</v>
          </cell>
          <cell r="I84">
            <v>2928571.33</v>
          </cell>
        </row>
        <row r="85">
          <cell r="A85" t="str">
            <v>KEENADON LTD T-A L.G SERV CENTRE</v>
          </cell>
          <cell r="B85">
            <v>127</v>
          </cell>
          <cell r="C85" t="str">
            <v>06</v>
          </cell>
          <cell r="D85" t="str">
            <v>JA $</v>
          </cell>
          <cell r="E85" t="str">
            <v>O/D</v>
          </cell>
          <cell r="F85">
            <v>19</v>
          </cell>
          <cell r="G85" t="str">
            <v>BUSINESS</v>
          </cell>
          <cell r="H85" t="str">
            <v>GAS</v>
          </cell>
          <cell r="I85">
            <v>814520.67</v>
          </cell>
        </row>
        <row r="86">
          <cell r="A86" t="str">
            <v>KIMLEE LTD. T-A MICMART TRADING</v>
          </cell>
          <cell r="B86">
            <v>200</v>
          </cell>
          <cell r="C86" t="str">
            <v>66</v>
          </cell>
          <cell r="D86" t="str">
            <v>JA $</v>
          </cell>
          <cell r="E86" t="str">
            <v>O/D</v>
          </cell>
          <cell r="F86">
            <v>31.5</v>
          </cell>
          <cell r="G86" t="str">
            <v>BUSINESS</v>
          </cell>
          <cell r="H86" t="str">
            <v>DIST'N</v>
          </cell>
          <cell r="I86">
            <v>100</v>
          </cell>
        </row>
        <row r="87">
          <cell r="A87" t="str">
            <v>L.C.G. CONSTRUCTION LTD.</v>
          </cell>
          <cell r="B87">
            <v>200</v>
          </cell>
          <cell r="C87" t="str">
            <v>66</v>
          </cell>
          <cell r="D87" t="str">
            <v>JA $</v>
          </cell>
          <cell r="E87" t="str">
            <v>O/D</v>
          </cell>
          <cell r="F87">
            <v>31.5</v>
          </cell>
          <cell r="G87" t="str">
            <v>BUSINESS</v>
          </cell>
          <cell r="H87" t="str">
            <v>construction</v>
          </cell>
          <cell r="I87">
            <v>118.62</v>
          </cell>
        </row>
        <row r="88">
          <cell r="A88" t="str">
            <v>L.N.H. INVESTMENTS COMPANY LTD.</v>
          </cell>
          <cell r="B88">
            <v>200</v>
          </cell>
          <cell r="C88" t="str">
            <v>66</v>
          </cell>
          <cell r="D88" t="str">
            <v>JA $</v>
          </cell>
          <cell r="E88" t="str">
            <v>O/D</v>
          </cell>
          <cell r="F88">
            <v>31.5</v>
          </cell>
          <cell r="G88" t="str">
            <v>F.I.</v>
          </cell>
          <cell r="H88" t="str">
            <v>F.I.</v>
          </cell>
          <cell r="I88">
            <v>134.65</v>
          </cell>
        </row>
        <row r="89">
          <cell r="A89" t="str">
            <v>L'ART INTERIEUR DESIGN LTD.</v>
          </cell>
          <cell r="B89">
            <v>127</v>
          </cell>
          <cell r="C89" t="str">
            <v>07</v>
          </cell>
          <cell r="D89" t="str">
            <v>JA $</v>
          </cell>
          <cell r="E89" t="str">
            <v>O/D</v>
          </cell>
          <cell r="F89">
            <v>19</v>
          </cell>
          <cell r="G89" t="str">
            <v>BUSINESS</v>
          </cell>
          <cell r="H89" t="str">
            <v>PROF.</v>
          </cell>
          <cell r="I89">
            <v>306498.65000000002</v>
          </cell>
        </row>
        <row r="90">
          <cell r="A90" t="str">
            <v>MANUFACTURERS FINANCE CO. LTD.</v>
          </cell>
          <cell r="B90">
            <v>200</v>
          </cell>
          <cell r="C90" t="str">
            <v>21</v>
          </cell>
          <cell r="D90" t="str">
            <v>JA $</v>
          </cell>
          <cell r="E90" t="str">
            <v>O/D</v>
          </cell>
          <cell r="F90">
            <v>31.5</v>
          </cell>
          <cell r="G90" t="str">
            <v>F.I.</v>
          </cell>
          <cell r="H90" t="str">
            <v>F.I.</v>
          </cell>
          <cell r="I90">
            <v>99.17</v>
          </cell>
        </row>
        <row r="91">
          <cell r="A91" t="str">
            <v>MARLEY DAVID OR BOGLE LORRAINE</v>
          </cell>
          <cell r="B91">
            <v>200</v>
          </cell>
          <cell r="C91" t="str">
            <v>05</v>
          </cell>
          <cell r="D91" t="str">
            <v>JA $</v>
          </cell>
          <cell r="E91" t="str">
            <v>O/D</v>
          </cell>
          <cell r="F91">
            <v>31.5</v>
          </cell>
          <cell r="G91" t="str">
            <v>INDIV.</v>
          </cell>
          <cell r="H91" t="str">
            <v>INDIV.</v>
          </cell>
          <cell r="I91">
            <v>109.75</v>
          </cell>
        </row>
        <row r="92">
          <cell r="A92" t="str">
            <v>MASSA ALISON K.</v>
          </cell>
          <cell r="B92">
            <v>200</v>
          </cell>
          <cell r="C92" t="str">
            <v>05</v>
          </cell>
          <cell r="D92" t="str">
            <v>JA $</v>
          </cell>
          <cell r="E92" t="str">
            <v>O/D</v>
          </cell>
          <cell r="F92">
            <v>31.5</v>
          </cell>
          <cell r="G92" t="str">
            <v>INDIV.</v>
          </cell>
          <cell r="H92" t="str">
            <v>INDIV.</v>
          </cell>
          <cell r="I92">
            <v>1180.1500000000001</v>
          </cell>
        </row>
        <row r="93">
          <cell r="A93" t="str">
            <v>MATROUSSE HOLDINGS LIMITED</v>
          </cell>
          <cell r="B93">
            <v>120</v>
          </cell>
          <cell r="C93" t="str">
            <v>02</v>
          </cell>
          <cell r="D93" t="str">
            <v>USD</v>
          </cell>
          <cell r="E93" t="str">
            <v>TERM</v>
          </cell>
          <cell r="F93">
            <v>11</v>
          </cell>
          <cell r="G93" t="str">
            <v>BUSINESS</v>
          </cell>
          <cell r="H93" t="str">
            <v>PROF.</v>
          </cell>
          <cell r="I93">
            <v>3189976.52</v>
          </cell>
        </row>
        <row r="94">
          <cell r="A94" t="str">
            <v>MATROUSSE HOLDINGS LIMITED</v>
          </cell>
          <cell r="B94">
            <v>200</v>
          </cell>
          <cell r="C94" t="str">
            <v>02</v>
          </cell>
          <cell r="D94" t="str">
            <v>JA $</v>
          </cell>
          <cell r="E94" t="str">
            <v>O/D</v>
          </cell>
          <cell r="F94">
            <v>31.5</v>
          </cell>
          <cell r="G94" t="str">
            <v>BUSINESS</v>
          </cell>
          <cell r="H94" t="str">
            <v>PROF.</v>
          </cell>
          <cell r="I94">
            <v>361393.78</v>
          </cell>
        </row>
        <row r="95">
          <cell r="A95" t="str">
            <v>MAYNE ROHAN AND OR HOPE</v>
          </cell>
          <cell r="B95">
            <v>200</v>
          </cell>
          <cell r="C95" t="str">
            <v>01</v>
          </cell>
          <cell r="D95" t="str">
            <v>JA $</v>
          </cell>
          <cell r="E95" t="str">
            <v>O/D</v>
          </cell>
          <cell r="F95">
            <v>0</v>
          </cell>
          <cell r="G95" t="str">
            <v>INDIV.</v>
          </cell>
          <cell r="H95" t="str">
            <v>INDIV.</v>
          </cell>
          <cell r="I95">
            <v>4779.47</v>
          </cell>
        </row>
        <row r="96">
          <cell r="A96" t="str">
            <v>MCCREATH VIVIENNE OR ERROL</v>
          </cell>
          <cell r="B96">
            <v>200</v>
          </cell>
          <cell r="C96" t="str">
            <v>01</v>
          </cell>
          <cell r="D96" t="str">
            <v>JA $</v>
          </cell>
          <cell r="E96" t="str">
            <v>O/D</v>
          </cell>
          <cell r="F96">
            <v>0</v>
          </cell>
          <cell r="G96" t="str">
            <v>INDIV.</v>
          </cell>
          <cell r="H96" t="str">
            <v>INDIV.</v>
          </cell>
          <cell r="I96">
            <v>3548.84</v>
          </cell>
        </row>
        <row r="97">
          <cell r="A97" t="str">
            <v>MCINTOSH HOWARD</v>
          </cell>
          <cell r="B97">
            <v>200</v>
          </cell>
          <cell r="C97" t="str">
            <v>05</v>
          </cell>
          <cell r="D97" t="str">
            <v>JA $</v>
          </cell>
          <cell r="E97" t="str">
            <v>O/D</v>
          </cell>
          <cell r="F97">
            <v>31.5</v>
          </cell>
          <cell r="G97" t="str">
            <v>INDIV.</v>
          </cell>
          <cell r="H97" t="str">
            <v>INDIV.</v>
          </cell>
          <cell r="I97">
            <v>14025.78</v>
          </cell>
        </row>
        <row r="98">
          <cell r="A98" t="str">
            <v>MILLWOOD MICHAEL AND OR CHARLENE</v>
          </cell>
          <cell r="B98">
            <v>200</v>
          </cell>
          <cell r="C98" t="str">
            <v>05</v>
          </cell>
          <cell r="D98" t="str">
            <v>JA $</v>
          </cell>
          <cell r="E98" t="str">
            <v>O/D</v>
          </cell>
          <cell r="F98">
            <v>31.5</v>
          </cell>
          <cell r="G98" t="str">
            <v>INDIV.</v>
          </cell>
          <cell r="H98" t="str">
            <v>INDIV.</v>
          </cell>
          <cell r="I98">
            <v>215.61</v>
          </cell>
        </row>
        <row r="99">
          <cell r="A99" t="str">
            <v>MOORE BUSINESS FORMS CARIB LTD.</v>
          </cell>
          <cell r="B99">
            <v>120</v>
          </cell>
          <cell r="C99" t="str">
            <v>04</v>
          </cell>
          <cell r="D99" t="str">
            <v>JA $</v>
          </cell>
          <cell r="E99" t="str">
            <v>TERM</v>
          </cell>
          <cell r="F99">
            <v>21</v>
          </cell>
          <cell r="G99" t="str">
            <v>BUSINESS</v>
          </cell>
          <cell r="H99" t="str">
            <v>PRINT</v>
          </cell>
          <cell r="I99">
            <v>1439088.44</v>
          </cell>
        </row>
        <row r="100">
          <cell r="A100" t="str">
            <v>MOORE BUSINESS FORMS CARIB LTD.</v>
          </cell>
          <cell r="B100">
            <v>120</v>
          </cell>
          <cell r="C100" t="str">
            <v>04</v>
          </cell>
          <cell r="D100" t="str">
            <v>JA $</v>
          </cell>
          <cell r="E100" t="str">
            <v>TERM</v>
          </cell>
          <cell r="F100">
            <v>21</v>
          </cell>
          <cell r="G100" t="str">
            <v>BUSINESS</v>
          </cell>
          <cell r="H100" t="str">
            <v>PRINT</v>
          </cell>
          <cell r="I100">
            <v>1348505.9</v>
          </cell>
        </row>
        <row r="101">
          <cell r="A101" t="str">
            <v>MORGAN BEVERLEY J.</v>
          </cell>
          <cell r="B101">
            <v>200</v>
          </cell>
          <cell r="C101" t="str">
            <v>05</v>
          </cell>
          <cell r="D101" t="str">
            <v>JA $</v>
          </cell>
          <cell r="E101" t="str">
            <v>O/D</v>
          </cell>
          <cell r="F101">
            <v>31.5</v>
          </cell>
          <cell r="G101" t="str">
            <v>INDIV.</v>
          </cell>
          <cell r="H101" t="str">
            <v>INDIV.</v>
          </cell>
          <cell r="I101">
            <v>16992.72</v>
          </cell>
        </row>
        <row r="102">
          <cell r="A102" t="str">
            <v>MUSSON JAMAICA LTD.</v>
          </cell>
          <cell r="B102">
            <v>120</v>
          </cell>
          <cell r="C102" t="str">
            <v>02</v>
          </cell>
          <cell r="D102" t="str">
            <v>JA $</v>
          </cell>
          <cell r="E102" t="str">
            <v>TERM</v>
          </cell>
          <cell r="F102">
            <v>12</v>
          </cell>
          <cell r="G102" t="str">
            <v>BUSINESS</v>
          </cell>
          <cell r="H102" t="str">
            <v>FOOD</v>
          </cell>
          <cell r="I102">
            <v>6437524.21</v>
          </cell>
        </row>
        <row r="103">
          <cell r="A103" t="str">
            <v>MUSSON JAMAICA LTD.</v>
          </cell>
          <cell r="B103">
            <v>126</v>
          </cell>
          <cell r="C103" t="str">
            <v>02</v>
          </cell>
          <cell r="D103" t="str">
            <v>JA $</v>
          </cell>
          <cell r="E103" t="str">
            <v>O/D</v>
          </cell>
          <cell r="F103">
            <v>26.3</v>
          </cell>
          <cell r="G103" t="str">
            <v>BUSINESS</v>
          </cell>
          <cell r="H103" t="str">
            <v>FOOD</v>
          </cell>
          <cell r="I103">
            <v>82266.100000000006</v>
          </cell>
        </row>
        <row r="104">
          <cell r="A104" t="str">
            <v>MYERS,FLETCHER AND GORDON</v>
          </cell>
          <cell r="B104">
            <v>127</v>
          </cell>
          <cell r="C104" t="str">
            <v>02</v>
          </cell>
          <cell r="D104" t="str">
            <v>JA $</v>
          </cell>
          <cell r="E104" t="str">
            <v>O/D</v>
          </cell>
          <cell r="F104">
            <v>26.3</v>
          </cell>
          <cell r="G104" t="str">
            <v>BUSINESS</v>
          </cell>
          <cell r="H104" t="str">
            <v>PROF.</v>
          </cell>
          <cell r="I104">
            <v>5185716.33</v>
          </cell>
        </row>
        <row r="105">
          <cell r="A105" t="str">
            <v>NESTLE-JMP LIMITED</v>
          </cell>
          <cell r="B105">
            <v>120</v>
          </cell>
          <cell r="C105" t="str">
            <v>04</v>
          </cell>
          <cell r="D105" t="str">
            <v>JA $</v>
          </cell>
          <cell r="E105" t="str">
            <v>TERM</v>
          </cell>
          <cell r="F105">
            <v>12</v>
          </cell>
          <cell r="G105" t="str">
            <v>BUSINESS</v>
          </cell>
          <cell r="H105" t="str">
            <v>FOOD</v>
          </cell>
          <cell r="I105">
            <v>2212515.8399999999</v>
          </cell>
        </row>
        <row r="106">
          <cell r="A106" t="str">
            <v>NESTLE-JMP LIMITED</v>
          </cell>
          <cell r="B106">
            <v>120</v>
          </cell>
          <cell r="C106" t="str">
            <v>41</v>
          </cell>
          <cell r="D106" t="str">
            <v>JA $</v>
          </cell>
          <cell r="E106" t="str">
            <v>TERM</v>
          </cell>
          <cell r="F106">
            <v>12</v>
          </cell>
          <cell r="G106" t="str">
            <v>BUSINESS</v>
          </cell>
          <cell r="H106" t="str">
            <v>FOOD</v>
          </cell>
          <cell r="I106">
            <v>98573000</v>
          </cell>
        </row>
        <row r="107">
          <cell r="A107" t="str">
            <v>NICO DISTRIBUTORS LIMITED</v>
          </cell>
          <cell r="B107">
            <v>120</v>
          </cell>
          <cell r="C107" t="str">
            <v>06</v>
          </cell>
          <cell r="D107" t="str">
            <v>JA $</v>
          </cell>
          <cell r="E107" t="str">
            <v>TERM</v>
          </cell>
          <cell r="F107">
            <v>30.75</v>
          </cell>
          <cell r="G107" t="str">
            <v>BUSINESS</v>
          </cell>
          <cell r="H107" t="str">
            <v>DIST'N</v>
          </cell>
          <cell r="I107">
            <v>4003067.01</v>
          </cell>
        </row>
        <row r="108">
          <cell r="A108" t="str">
            <v>NICO DISTRIBUTORS LIMITED</v>
          </cell>
          <cell r="B108">
            <v>120</v>
          </cell>
          <cell r="C108" t="str">
            <v>06</v>
          </cell>
          <cell r="D108" t="str">
            <v>USD</v>
          </cell>
          <cell r="E108" t="str">
            <v>TERM</v>
          </cell>
          <cell r="F108">
            <v>30.75</v>
          </cell>
          <cell r="G108" t="str">
            <v>BUSINESS</v>
          </cell>
          <cell r="H108" t="str">
            <v>DIST'N</v>
          </cell>
          <cell r="I108">
            <v>17701200</v>
          </cell>
        </row>
        <row r="109">
          <cell r="A109" t="str">
            <v>ORO VERDE FARMS</v>
          </cell>
          <cell r="B109">
            <v>200</v>
          </cell>
          <cell r="C109" t="str">
            <v>60</v>
          </cell>
          <cell r="D109" t="str">
            <v>JA $</v>
          </cell>
          <cell r="E109" t="str">
            <v>O/D</v>
          </cell>
          <cell r="F109">
            <v>31.5</v>
          </cell>
          <cell r="G109" t="str">
            <v>BUSINESS</v>
          </cell>
          <cell r="H109" t="str">
            <v>OTHER-AGR</v>
          </cell>
          <cell r="I109">
            <v>13.64</v>
          </cell>
        </row>
        <row r="110">
          <cell r="A110" t="str">
            <v>PARKER MARLENE</v>
          </cell>
          <cell r="B110">
            <v>200</v>
          </cell>
          <cell r="C110" t="str">
            <v>05</v>
          </cell>
          <cell r="D110" t="str">
            <v>JA $</v>
          </cell>
          <cell r="E110" t="str">
            <v>O/D</v>
          </cell>
          <cell r="F110">
            <v>31.5</v>
          </cell>
          <cell r="G110" t="str">
            <v>INDIV.</v>
          </cell>
          <cell r="H110" t="str">
            <v>INDIV.</v>
          </cell>
          <cell r="I110">
            <v>1021.8</v>
          </cell>
        </row>
        <row r="111">
          <cell r="A111" t="str">
            <v>PEGASUS HOTEL</v>
          </cell>
          <cell r="B111">
            <v>120</v>
          </cell>
          <cell r="C111" t="str">
            <v>04</v>
          </cell>
          <cell r="D111" t="str">
            <v>USD</v>
          </cell>
          <cell r="E111" t="str">
            <v>TERM</v>
          </cell>
          <cell r="F111">
            <v>12</v>
          </cell>
          <cell r="G111" t="str">
            <v>BUSINESS</v>
          </cell>
          <cell r="H111" t="str">
            <v>TOURISM</v>
          </cell>
          <cell r="I111">
            <v>978627.07</v>
          </cell>
        </row>
        <row r="112">
          <cell r="A112" t="str">
            <v>PHILLPOTTS ARTHUR B.</v>
          </cell>
          <cell r="B112">
            <v>200</v>
          </cell>
          <cell r="C112" t="str">
            <v>05</v>
          </cell>
          <cell r="D112" t="str">
            <v>JA $</v>
          </cell>
          <cell r="E112" t="str">
            <v>O/D</v>
          </cell>
          <cell r="F112">
            <v>31.5</v>
          </cell>
          <cell r="G112" t="str">
            <v>INDIV.</v>
          </cell>
          <cell r="H112" t="str">
            <v>INDIV.</v>
          </cell>
          <cell r="I112">
            <v>641.26</v>
          </cell>
        </row>
        <row r="113">
          <cell r="A113" t="str">
            <v>POKOMANDI ENDRE OR ANNE</v>
          </cell>
          <cell r="B113">
            <v>200</v>
          </cell>
          <cell r="C113" t="str">
            <v>06</v>
          </cell>
          <cell r="D113" t="str">
            <v>USD</v>
          </cell>
          <cell r="E113" t="str">
            <v>O/D</v>
          </cell>
          <cell r="F113">
            <v>31.5</v>
          </cell>
          <cell r="G113" t="str">
            <v>INDIV.</v>
          </cell>
          <cell r="H113" t="str">
            <v>INDIV.</v>
          </cell>
          <cell r="I113">
            <v>9.83</v>
          </cell>
        </row>
        <row r="114">
          <cell r="A114" t="str">
            <v>PORT AUTHORITY OF JAMAICA</v>
          </cell>
          <cell r="B114">
            <v>120</v>
          </cell>
          <cell r="C114" t="str">
            <v>02</v>
          </cell>
          <cell r="D114" t="str">
            <v>USD</v>
          </cell>
          <cell r="E114" t="str">
            <v>TERM</v>
          </cell>
          <cell r="F114">
            <v>11</v>
          </cell>
          <cell r="G114" t="str">
            <v>PSX</v>
          </cell>
          <cell r="H114" t="str">
            <v>PSX</v>
          </cell>
          <cell r="I114">
            <v>49170000</v>
          </cell>
        </row>
        <row r="115">
          <cell r="A115" t="str">
            <v>PORT AUTHORITY OF JAMAICA</v>
          </cell>
          <cell r="B115">
            <v>120</v>
          </cell>
          <cell r="C115" t="str">
            <v>55</v>
          </cell>
          <cell r="D115" t="str">
            <v>USD</v>
          </cell>
          <cell r="E115" t="str">
            <v>TERM</v>
          </cell>
          <cell r="F115">
            <v>11</v>
          </cell>
          <cell r="G115" t="str">
            <v>PSX</v>
          </cell>
          <cell r="H115" t="str">
            <v>PSX</v>
          </cell>
          <cell r="I115">
            <v>24381480.940000001</v>
          </cell>
        </row>
        <row r="116">
          <cell r="A116" t="str">
            <v>PORT AUTHORITY OF JAMAICA</v>
          </cell>
          <cell r="B116">
            <v>120</v>
          </cell>
          <cell r="C116" t="str">
            <v>55</v>
          </cell>
          <cell r="D116" t="str">
            <v>USD</v>
          </cell>
          <cell r="E116" t="str">
            <v>TERM</v>
          </cell>
          <cell r="F116">
            <v>11</v>
          </cell>
          <cell r="G116" t="str">
            <v>PSX</v>
          </cell>
          <cell r="H116" t="str">
            <v>PSX</v>
          </cell>
          <cell r="I116">
            <v>1583891.08</v>
          </cell>
        </row>
        <row r="117">
          <cell r="A117" t="str">
            <v>PORT AUTHORITY OF JAMAICA</v>
          </cell>
          <cell r="B117">
            <v>120</v>
          </cell>
          <cell r="C117" t="str">
            <v>55</v>
          </cell>
          <cell r="D117" t="str">
            <v>USD</v>
          </cell>
          <cell r="E117" t="str">
            <v>TERM</v>
          </cell>
          <cell r="F117">
            <v>11</v>
          </cell>
          <cell r="G117" t="str">
            <v>PSX</v>
          </cell>
          <cell r="H117" t="str">
            <v>PSX</v>
          </cell>
          <cell r="I117">
            <v>7374947.8200000003</v>
          </cell>
        </row>
        <row r="118">
          <cell r="A118" t="str">
            <v>REAL  WOODS LIMITED</v>
          </cell>
          <cell r="B118">
            <v>200</v>
          </cell>
          <cell r="C118" t="str">
            <v>60</v>
          </cell>
          <cell r="D118" t="str">
            <v>JA $</v>
          </cell>
          <cell r="E118" t="str">
            <v>O/D</v>
          </cell>
          <cell r="F118">
            <v>31.5</v>
          </cell>
          <cell r="G118" t="str">
            <v>BUSINESS</v>
          </cell>
          <cell r="H118" t="str">
            <v>PROF.</v>
          </cell>
          <cell r="I118">
            <v>181.19</v>
          </cell>
        </row>
        <row r="119">
          <cell r="A119" t="str">
            <v>REID HORACE DONOVAN</v>
          </cell>
          <cell r="B119">
            <v>200</v>
          </cell>
          <cell r="C119" t="str">
            <v>05</v>
          </cell>
          <cell r="D119" t="str">
            <v>JA $</v>
          </cell>
          <cell r="E119" t="str">
            <v>O/D</v>
          </cell>
          <cell r="F119">
            <v>31.5</v>
          </cell>
          <cell r="G119" t="str">
            <v>INDIV.</v>
          </cell>
          <cell r="H119" t="str">
            <v>INDIV.</v>
          </cell>
          <cell r="I119">
            <v>395.12</v>
          </cell>
        </row>
        <row r="120">
          <cell r="A120" t="str">
            <v>RENATONEIL CONSULTANTS LIMITED</v>
          </cell>
          <cell r="B120">
            <v>200</v>
          </cell>
          <cell r="C120" t="str">
            <v>66</v>
          </cell>
          <cell r="D120" t="str">
            <v>JA $</v>
          </cell>
          <cell r="E120" t="str">
            <v>O/D</v>
          </cell>
          <cell r="F120">
            <v>31.5</v>
          </cell>
          <cell r="G120" t="str">
            <v>BUSINESS</v>
          </cell>
          <cell r="H120" t="str">
            <v>PROF.</v>
          </cell>
          <cell r="I120">
            <v>100</v>
          </cell>
        </row>
        <row r="121">
          <cell r="A121" t="str">
            <v>RESTAURANTS OF JAMAICA</v>
          </cell>
          <cell r="B121">
            <v>120</v>
          </cell>
          <cell r="C121" t="str">
            <v>50</v>
          </cell>
          <cell r="D121" t="str">
            <v>JA $</v>
          </cell>
          <cell r="E121" t="str">
            <v>TERM</v>
          </cell>
          <cell r="F121">
            <v>20.88</v>
          </cell>
          <cell r="G121" t="str">
            <v>BUSINESS</v>
          </cell>
          <cell r="H121" t="str">
            <v>FOOD</v>
          </cell>
          <cell r="I121">
            <v>5526315.6900000004</v>
          </cell>
        </row>
        <row r="122">
          <cell r="A122" t="str">
            <v>RESTAURANTS OF JAMAICA</v>
          </cell>
          <cell r="B122">
            <v>150</v>
          </cell>
          <cell r="C122" t="str">
            <v>00</v>
          </cell>
          <cell r="D122" t="str">
            <v>JA $</v>
          </cell>
          <cell r="E122" t="str">
            <v>LEASE</v>
          </cell>
          <cell r="F122">
            <v>21</v>
          </cell>
          <cell r="G122" t="str">
            <v>BUSINESS</v>
          </cell>
          <cell r="H122" t="str">
            <v>FOOD</v>
          </cell>
          <cell r="I122">
            <v>2064326.85</v>
          </cell>
        </row>
        <row r="123">
          <cell r="A123" t="str">
            <v>ROUSSEAU MICHELLE</v>
          </cell>
          <cell r="B123">
            <v>200</v>
          </cell>
          <cell r="C123" t="str">
            <v>05</v>
          </cell>
          <cell r="D123" t="str">
            <v>JA $</v>
          </cell>
          <cell r="E123" t="str">
            <v>O/D</v>
          </cell>
          <cell r="F123">
            <v>31.5</v>
          </cell>
          <cell r="G123" t="str">
            <v>INDIV.</v>
          </cell>
          <cell r="H123" t="str">
            <v>INDIV.</v>
          </cell>
          <cell r="I123">
            <v>336.83</v>
          </cell>
        </row>
        <row r="124">
          <cell r="A124" t="str">
            <v>SALOMON SMITH BARNEY-INC.</v>
          </cell>
          <cell r="B124">
            <v>200</v>
          </cell>
          <cell r="C124" t="str">
            <v>16</v>
          </cell>
          <cell r="D124" t="str">
            <v>JA $</v>
          </cell>
          <cell r="E124" t="str">
            <v>O/D</v>
          </cell>
          <cell r="F124">
            <v>31.5</v>
          </cell>
          <cell r="G124" t="str">
            <v>F.I.</v>
          </cell>
          <cell r="H124" t="str">
            <v>F.I.</v>
          </cell>
          <cell r="I124">
            <v>2098.14</v>
          </cell>
        </row>
        <row r="125">
          <cell r="A125" t="str">
            <v>SERAMCO</v>
          </cell>
          <cell r="B125">
            <v>120</v>
          </cell>
          <cell r="C125" t="str">
            <v>15</v>
          </cell>
          <cell r="D125" t="str">
            <v>JA $</v>
          </cell>
          <cell r="E125" t="str">
            <v>TERM</v>
          </cell>
          <cell r="F125">
            <v>9.75</v>
          </cell>
          <cell r="G125" t="str">
            <v>BUSINESS</v>
          </cell>
          <cell r="H125" t="str">
            <v>PROF.</v>
          </cell>
          <cell r="I125">
            <v>967089.2</v>
          </cell>
        </row>
        <row r="126">
          <cell r="A126" t="str">
            <v>SERAMCO</v>
          </cell>
          <cell r="B126">
            <v>120</v>
          </cell>
          <cell r="C126" t="str">
            <v>15</v>
          </cell>
          <cell r="D126" t="str">
            <v>USD</v>
          </cell>
          <cell r="E126" t="str">
            <v>TERM</v>
          </cell>
          <cell r="F126">
            <v>9.75</v>
          </cell>
          <cell r="G126" t="str">
            <v>BUSINESS</v>
          </cell>
          <cell r="H126" t="str">
            <v>PROF.</v>
          </cell>
          <cell r="I126">
            <v>5472794.5700000003</v>
          </cell>
        </row>
        <row r="127">
          <cell r="A127" t="str">
            <v>SETCOM DISTRIBUTORS LIMITED</v>
          </cell>
          <cell r="B127">
            <v>200</v>
          </cell>
          <cell r="C127" t="str">
            <v>61</v>
          </cell>
          <cell r="D127" t="str">
            <v>USD</v>
          </cell>
          <cell r="E127" t="str">
            <v>O/D</v>
          </cell>
          <cell r="F127">
            <v>31.5</v>
          </cell>
          <cell r="G127" t="str">
            <v>BUSINESS</v>
          </cell>
          <cell r="H127" t="str">
            <v>DIST'N</v>
          </cell>
          <cell r="I127">
            <v>154957.29</v>
          </cell>
        </row>
        <row r="128">
          <cell r="A128" t="str">
            <v>SHELL COMPANY W.I. LTD.</v>
          </cell>
          <cell r="B128">
            <v>120</v>
          </cell>
          <cell r="C128" t="str">
            <v>02</v>
          </cell>
          <cell r="D128" t="str">
            <v>JA $</v>
          </cell>
          <cell r="E128" t="str">
            <v>TERM</v>
          </cell>
          <cell r="F128">
            <v>13.7</v>
          </cell>
          <cell r="G128" t="str">
            <v>BUSINESS</v>
          </cell>
          <cell r="H128" t="str">
            <v>GAS</v>
          </cell>
          <cell r="I128">
            <v>70000000</v>
          </cell>
        </row>
        <row r="129">
          <cell r="A129" t="str">
            <v>SHELL COMPANY W.I. LTD.</v>
          </cell>
          <cell r="B129">
            <v>200</v>
          </cell>
          <cell r="C129" t="str">
            <v>02</v>
          </cell>
          <cell r="D129" t="str">
            <v>JA $</v>
          </cell>
          <cell r="E129" t="str">
            <v>O/D</v>
          </cell>
          <cell r="F129">
            <v>31.5</v>
          </cell>
          <cell r="G129" t="str">
            <v>BUSINESS</v>
          </cell>
          <cell r="H129" t="str">
            <v>GAS</v>
          </cell>
          <cell r="I129">
            <v>100.4</v>
          </cell>
        </row>
        <row r="130">
          <cell r="A130" t="str">
            <v>SHELL COMPANY W.I. LTD.</v>
          </cell>
          <cell r="B130">
            <v>200</v>
          </cell>
          <cell r="C130" t="str">
            <v>02</v>
          </cell>
          <cell r="D130" t="str">
            <v>JA $</v>
          </cell>
          <cell r="E130" t="str">
            <v>O/D</v>
          </cell>
          <cell r="F130">
            <v>31.5</v>
          </cell>
          <cell r="G130" t="str">
            <v>BUSINESS</v>
          </cell>
          <cell r="H130" t="str">
            <v>GAS</v>
          </cell>
          <cell r="I130">
            <v>321.91000000000003</v>
          </cell>
        </row>
        <row r="131">
          <cell r="A131" t="str">
            <v>SIMPSON E.</v>
          </cell>
          <cell r="B131">
            <v>200</v>
          </cell>
          <cell r="C131" t="str">
            <v>05</v>
          </cell>
          <cell r="D131" t="str">
            <v>JA $</v>
          </cell>
          <cell r="E131" t="str">
            <v>O/D</v>
          </cell>
          <cell r="F131">
            <v>31.5</v>
          </cell>
          <cell r="G131" t="str">
            <v>INDIV.</v>
          </cell>
          <cell r="H131" t="str">
            <v>INDIV.</v>
          </cell>
          <cell r="I131">
            <v>1516.3</v>
          </cell>
        </row>
        <row r="132">
          <cell r="A132" t="str">
            <v>SLEEP BEAUTY BEDDING FURNITURE</v>
          </cell>
          <cell r="B132">
            <v>127</v>
          </cell>
          <cell r="C132" t="str">
            <v>07</v>
          </cell>
          <cell r="D132" t="str">
            <v>JA $</v>
          </cell>
          <cell r="E132" t="str">
            <v>O/D</v>
          </cell>
          <cell r="F132">
            <v>17</v>
          </cell>
          <cell r="G132" t="str">
            <v>BUSINESS</v>
          </cell>
          <cell r="H132" t="str">
            <v>MFG-OTHER</v>
          </cell>
          <cell r="I132">
            <v>424252.68</v>
          </cell>
        </row>
        <row r="133">
          <cell r="A133" t="str">
            <v>SOLO JAMAICA LIMITED</v>
          </cell>
          <cell r="B133">
            <v>200</v>
          </cell>
          <cell r="C133" t="str">
            <v>60</v>
          </cell>
          <cell r="D133" t="str">
            <v>JA $</v>
          </cell>
          <cell r="E133" t="str">
            <v>O/D</v>
          </cell>
          <cell r="F133">
            <v>31.5</v>
          </cell>
          <cell r="G133" t="str">
            <v>BUSINESS</v>
          </cell>
          <cell r="H133" t="str">
            <v>FOOD</v>
          </cell>
          <cell r="I133">
            <v>100.4</v>
          </cell>
        </row>
        <row r="134">
          <cell r="A134" t="str">
            <v>SOLO JAMAICA LIMITED</v>
          </cell>
          <cell r="B134">
            <v>200</v>
          </cell>
          <cell r="C134" t="str">
            <v>61</v>
          </cell>
          <cell r="D134" t="str">
            <v>USD</v>
          </cell>
          <cell r="E134" t="str">
            <v>O/D</v>
          </cell>
          <cell r="F134">
            <v>31.5</v>
          </cell>
          <cell r="G134" t="str">
            <v>BUSINESS</v>
          </cell>
          <cell r="H134" t="str">
            <v>FOOD</v>
          </cell>
          <cell r="I134">
            <v>511.37</v>
          </cell>
        </row>
        <row r="135">
          <cell r="A135" t="str">
            <v>SOMERSET ENTERPRISES LTD.</v>
          </cell>
          <cell r="B135">
            <v>120</v>
          </cell>
          <cell r="C135" t="str">
            <v>50</v>
          </cell>
          <cell r="D135" t="str">
            <v>JA $</v>
          </cell>
          <cell r="E135" t="str">
            <v>TERM</v>
          </cell>
          <cell r="F135">
            <v>20</v>
          </cell>
          <cell r="G135" t="str">
            <v>BUSINESS</v>
          </cell>
          <cell r="H135" t="str">
            <v>TOURISM</v>
          </cell>
          <cell r="I135">
            <v>10000000</v>
          </cell>
        </row>
        <row r="136">
          <cell r="A136" t="str">
            <v>STAFF-16%</v>
          </cell>
          <cell r="B136">
            <v>121</v>
          </cell>
          <cell r="C136" t="str">
            <v>10</v>
          </cell>
          <cell r="D136" t="str">
            <v>JA $</v>
          </cell>
          <cell r="E136" t="str">
            <v>MTG</v>
          </cell>
          <cell r="F136">
            <v>16</v>
          </cell>
          <cell r="G136" t="str">
            <v>INDIV.</v>
          </cell>
          <cell r="H136" t="str">
            <v>construction</v>
          </cell>
          <cell r="I136">
            <v>11030544.93</v>
          </cell>
        </row>
        <row r="137">
          <cell r="A137" t="str">
            <v>STAFF-20.75%</v>
          </cell>
          <cell r="B137">
            <v>121</v>
          </cell>
          <cell r="C137" t="str">
            <v>06</v>
          </cell>
          <cell r="D137" t="str">
            <v>JA $</v>
          </cell>
          <cell r="E137" t="str">
            <v>TERM</v>
          </cell>
          <cell r="F137">
            <v>20.75</v>
          </cell>
          <cell r="G137" t="str">
            <v>INDIV.</v>
          </cell>
          <cell r="H137" t="str">
            <v>INDIV.</v>
          </cell>
          <cell r="I137">
            <v>2065293.26</v>
          </cell>
        </row>
        <row r="138">
          <cell r="A138" t="str">
            <v>STAFF-3%</v>
          </cell>
          <cell r="B138">
            <v>121</v>
          </cell>
          <cell r="C138" t="str">
            <v>08</v>
          </cell>
          <cell r="D138" t="str">
            <v>JA $</v>
          </cell>
          <cell r="E138" t="str">
            <v>MTG</v>
          </cell>
          <cell r="F138">
            <v>3</v>
          </cell>
          <cell r="G138" t="str">
            <v>INDIV.</v>
          </cell>
          <cell r="H138" t="str">
            <v>construction</v>
          </cell>
          <cell r="I138">
            <v>41347707.549999997</v>
          </cell>
        </row>
        <row r="139">
          <cell r="A139" t="str">
            <v>STAFF-4%</v>
          </cell>
          <cell r="B139">
            <v>121</v>
          </cell>
          <cell r="C139" t="str">
            <v>00</v>
          </cell>
          <cell r="D139" t="str">
            <v>JA $</v>
          </cell>
          <cell r="E139" t="str">
            <v>TERM</v>
          </cell>
          <cell r="F139">
            <v>4</v>
          </cell>
          <cell r="G139" t="str">
            <v>INDIV.</v>
          </cell>
          <cell r="H139" t="str">
            <v>INDIV.</v>
          </cell>
          <cell r="I139">
            <v>58000626.259999998</v>
          </cell>
        </row>
        <row r="140">
          <cell r="A140" t="str">
            <v>STEPHENS WINSTON R.</v>
          </cell>
          <cell r="B140">
            <v>200</v>
          </cell>
          <cell r="C140" t="str">
            <v>05</v>
          </cell>
          <cell r="D140" t="str">
            <v>JA $</v>
          </cell>
          <cell r="E140" t="str">
            <v>O/D</v>
          </cell>
          <cell r="F140">
            <v>31.5</v>
          </cell>
          <cell r="G140" t="str">
            <v>INDIV.</v>
          </cell>
          <cell r="H140" t="str">
            <v>INDIV.</v>
          </cell>
          <cell r="I140">
            <v>218.49</v>
          </cell>
        </row>
        <row r="141">
          <cell r="A141" t="str">
            <v>SUGAR COMPANY</v>
          </cell>
          <cell r="B141">
            <v>120</v>
          </cell>
          <cell r="C141" t="str">
            <v>18</v>
          </cell>
          <cell r="D141" t="str">
            <v>USD</v>
          </cell>
          <cell r="E141" t="str">
            <v>TERM</v>
          </cell>
          <cell r="F141">
            <v>12</v>
          </cell>
          <cell r="G141" t="str">
            <v>POX</v>
          </cell>
          <cell r="H141" t="str">
            <v>POX</v>
          </cell>
          <cell r="I141">
            <v>6829164.2599999998</v>
          </cell>
        </row>
        <row r="142">
          <cell r="A142" t="str">
            <v>SUR QUIMICA DE COSTA RICA S.A.</v>
          </cell>
          <cell r="B142">
            <v>200</v>
          </cell>
          <cell r="C142" t="str">
            <v>02</v>
          </cell>
          <cell r="D142" t="str">
            <v>JA $</v>
          </cell>
          <cell r="E142" t="str">
            <v>O/D</v>
          </cell>
          <cell r="F142">
            <v>31.5</v>
          </cell>
          <cell r="G142" t="str">
            <v>BUSINESS</v>
          </cell>
          <cell r="H142" t="str">
            <v>PROF.</v>
          </cell>
          <cell r="I142">
            <v>100</v>
          </cell>
        </row>
        <row r="143">
          <cell r="A143" t="str">
            <v>SVEDALA INDUSTRIES LTD.</v>
          </cell>
          <cell r="B143">
            <v>200</v>
          </cell>
          <cell r="C143" t="str">
            <v>13</v>
          </cell>
          <cell r="D143" t="str">
            <v>USD</v>
          </cell>
          <cell r="E143" t="str">
            <v>O/D</v>
          </cell>
          <cell r="F143">
            <v>31.5</v>
          </cell>
          <cell r="G143" t="str">
            <v>BUSINESS</v>
          </cell>
          <cell r="H143" t="str">
            <v>MFG-OTHER</v>
          </cell>
          <cell r="I143">
            <v>491.7</v>
          </cell>
        </row>
        <row r="144">
          <cell r="A144" t="str">
            <v>TAMAYO SAULO OR BARNEY FLAVIO</v>
          </cell>
          <cell r="B144">
            <v>200</v>
          </cell>
          <cell r="C144" t="str">
            <v>05</v>
          </cell>
          <cell r="D144" t="str">
            <v>JA $</v>
          </cell>
          <cell r="E144" t="str">
            <v>O/D</v>
          </cell>
          <cell r="F144">
            <v>31.5</v>
          </cell>
          <cell r="G144" t="str">
            <v>INDIV.</v>
          </cell>
          <cell r="H144" t="str">
            <v>INDIV.</v>
          </cell>
          <cell r="I144">
            <v>8.14</v>
          </cell>
        </row>
        <row r="145">
          <cell r="A145" t="str">
            <v>TAN-MARJ INVESTMENTS LTD.</v>
          </cell>
          <cell r="B145">
            <v>120</v>
          </cell>
          <cell r="C145" t="str">
            <v>50</v>
          </cell>
          <cell r="D145" t="str">
            <v>JA $</v>
          </cell>
          <cell r="E145" t="str">
            <v>TERM</v>
          </cell>
          <cell r="F145">
            <v>22</v>
          </cell>
          <cell r="G145" t="str">
            <v>BUSINESS</v>
          </cell>
          <cell r="H145" t="str">
            <v>PROF.</v>
          </cell>
          <cell r="I145">
            <v>15500000</v>
          </cell>
        </row>
        <row r="146">
          <cell r="A146" t="str">
            <v>TASTEE LIMITED</v>
          </cell>
          <cell r="B146">
            <v>120</v>
          </cell>
          <cell r="C146" t="str">
            <v>02</v>
          </cell>
          <cell r="D146" t="str">
            <v>JA $</v>
          </cell>
          <cell r="E146" t="str">
            <v>TERM</v>
          </cell>
          <cell r="F146">
            <v>22.63</v>
          </cell>
          <cell r="G146" t="str">
            <v>BUSINESS</v>
          </cell>
          <cell r="H146" t="str">
            <v>FOOD</v>
          </cell>
          <cell r="I146">
            <v>12750000</v>
          </cell>
        </row>
        <row r="147">
          <cell r="A147" t="str">
            <v>THIESS PTY LTD.</v>
          </cell>
          <cell r="B147">
            <v>200</v>
          </cell>
          <cell r="C147" t="str">
            <v>13</v>
          </cell>
          <cell r="D147" t="str">
            <v>USD</v>
          </cell>
          <cell r="E147" t="str">
            <v>O/D</v>
          </cell>
          <cell r="F147">
            <v>31.5</v>
          </cell>
          <cell r="G147" t="str">
            <v>BUSINESS</v>
          </cell>
          <cell r="H147" t="str">
            <v>PROF.</v>
          </cell>
          <cell r="I147">
            <v>2040749.71</v>
          </cell>
        </row>
        <row r="148">
          <cell r="A148" t="str">
            <v>THREE RIVERS MGMT. LTD.</v>
          </cell>
          <cell r="B148">
            <v>120</v>
          </cell>
          <cell r="C148" t="str">
            <v>04</v>
          </cell>
          <cell r="D148" t="str">
            <v>JA $</v>
          </cell>
          <cell r="E148" t="str">
            <v>TERM</v>
          </cell>
          <cell r="F148">
            <v>23</v>
          </cell>
          <cell r="G148" t="str">
            <v>BUSINESS</v>
          </cell>
          <cell r="H148" t="str">
            <v>TOURISM</v>
          </cell>
          <cell r="I148">
            <v>2649168.27</v>
          </cell>
        </row>
        <row r="149">
          <cell r="A149" t="str">
            <v>TIMO'S TRADING LIMITED</v>
          </cell>
          <cell r="B149">
            <v>127</v>
          </cell>
          <cell r="C149" t="str">
            <v>07</v>
          </cell>
          <cell r="D149" t="str">
            <v>JA $</v>
          </cell>
          <cell r="E149" t="str">
            <v>O/D</v>
          </cell>
          <cell r="F149">
            <v>17</v>
          </cell>
          <cell r="G149" t="str">
            <v>BUSINESS</v>
          </cell>
          <cell r="H149" t="str">
            <v>DIST'N</v>
          </cell>
          <cell r="I149">
            <v>3558068.36</v>
          </cell>
        </row>
        <row r="150">
          <cell r="A150" t="str">
            <v>TRANS TRADING JAMAICA LTD.</v>
          </cell>
          <cell r="B150">
            <v>200</v>
          </cell>
          <cell r="C150" t="str">
            <v>66</v>
          </cell>
          <cell r="D150" t="str">
            <v>JA $</v>
          </cell>
          <cell r="E150" t="str">
            <v>O/D</v>
          </cell>
          <cell r="F150">
            <v>31.5</v>
          </cell>
          <cell r="G150" t="str">
            <v>BUSINESS</v>
          </cell>
          <cell r="H150" t="str">
            <v>DIST'N</v>
          </cell>
          <cell r="I150">
            <v>92.41</v>
          </cell>
        </row>
        <row r="151">
          <cell r="A151" t="str">
            <v>TROPICAIR</v>
          </cell>
          <cell r="B151">
            <v>120</v>
          </cell>
          <cell r="C151" t="str">
            <v>02</v>
          </cell>
          <cell r="D151" t="str">
            <v>USD</v>
          </cell>
          <cell r="E151" t="str">
            <v>TERM</v>
          </cell>
          <cell r="F151">
            <v>10</v>
          </cell>
          <cell r="G151" t="str">
            <v>BUSINESS</v>
          </cell>
          <cell r="H151" t="str">
            <v>METALS</v>
          </cell>
          <cell r="I151">
            <v>46711500</v>
          </cell>
        </row>
        <row r="152">
          <cell r="A152" t="str">
            <v>TROPICAIR</v>
          </cell>
          <cell r="B152">
            <v>120</v>
          </cell>
          <cell r="C152" t="str">
            <v>63</v>
          </cell>
          <cell r="D152" t="str">
            <v>JA $</v>
          </cell>
          <cell r="E152" t="str">
            <v>TERM</v>
          </cell>
          <cell r="F152">
            <v>10</v>
          </cell>
          <cell r="G152" t="str">
            <v>BUSINESS</v>
          </cell>
          <cell r="H152" t="str">
            <v>METALS</v>
          </cell>
          <cell r="I152">
            <v>1758830</v>
          </cell>
        </row>
        <row r="153">
          <cell r="A153" t="str">
            <v>TYRELL PATRICK</v>
          </cell>
          <cell r="B153">
            <v>200</v>
          </cell>
          <cell r="C153" t="str">
            <v>01</v>
          </cell>
          <cell r="D153" t="str">
            <v>JA $</v>
          </cell>
          <cell r="E153" t="str">
            <v>O/D</v>
          </cell>
          <cell r="F153">
            <v>0</v>
          </cell>
          <cell r="G153" t="str">
            <v>INDIV.</v>
          </cell>
          <cell r="H153" t="str">
            <v>INDIV.</v>
          </cell>
          <cell r="I153">
            <v>1732.43</v>
          </cell>
        </row>
        <row r="154">
          <cell r="A154" t="str">
            <v>TYRES R US LIMITED</v>
          </cell>
          <cell r="B154">
            <v>120</v>
          </cell>
          <cell r="C154" t="str">
            <v>42</v>
          </cell>
          <cell r="D154" t="str">
            <v>USD</v>
          </cell>
          <cell r="E154" t="str">
            <v>TERM</v>
          </cell>
          <cell r="F154">
            <v>14</v>
          </cell>
          <cell r="G154" t="str">
            <v>BUSINESS</v>
          </cell>
          <cell r="H154" t="str">
            <v>DIST'N</v>
          </cell>
          <cell r="I154">
            <v>21719814.93</v>
          </cell>
        </row>
        <row r="155">
          <cell r="A155" t="str">
            <v>U.C.C. UESHIMA COFFEE CO. LTD.</v>
          </cell>
          <cell r="B155">
            <v>126</v>
          </cell>
          <cell r="C155" t="str">
            <v>06</v>
          </cell>
          <cell r="D155" t="str">
            <v>JA $</v>
          </cell>
          <cell r="E155" t="str">
            <v>O/D</v>
          </cell>
          <cell r="F155">
            <v>26.3</v>
          </cell>
          <cell r="G155" t="str">
            <v>BUSINESS</v>
          </cell>
          <cell r="H155" t="str">
            <v>FOOD</v>
          </cell>
          <cell r="I155">
            <v>164227.97</v>
          </cell>
        </row>
        <row r="156">
          <cell r="A156" t="str">
            <v>VA TECH ESCHER WYSS S.A.</v>
          </cell>
          <cell r="B156">
            <v>200</v>
          </cell>
          <cell r="C156" t="str">
            <v>02</v>
          </cell>
          <cell r="D156" t="str">
            <v>JA $</v>
          </cell>
          <cell r="E156" t="str">
            <v>O/D</v>
          </cell>
          <cell r="F156">
            <v>31.5</v>
          </cell>
          <cell r="G156" t="str">
            <v>BUSINESS</v>
          </cell>
          <cell r="H156" t="str">
            <v>PROF.</v>
          </cell>
          <cell r="I156">
            <v>311.24</v>
          </cell>
        </row>
        <row r="157">
          <cell r="A157" t="str">
            <v>VAP LIMITED</v>
          </cell>
          <cell r="B157">
            <v>120</v>
          </cell>
          <cell r="C157" t="str">
            <v>06</v>
          </cell>
          <cell r="D157" t="str">
            <v>JA $</v>
          </cell>
          <cell r="E157" t="str">
            <v>TERM</v>
          </cell>
          <cell r="F157">
            <v>32</v>
          </cell>
          <cell r="G157" t="str">
            <v>BUSINESS</v>
          </cell>
          <cell r="H157" t="str">
            <v>PROF.</v>
          </cell>
          <cell r="I157">
            <v>267805.52</v>
          </cell>
        </row>
        <row r="158">
          <cell r="A158" t="str">
            <v>VAP LIMITED</v>
          </cell>
          <cell r="B158">
            <v>120</v>
          </cell>
          <cell r="C158" t="str">
            <v>42</v>
          </cell>
          <cell r="D158" t="str">
            <v>USD</v>
          </cell>
          <cell r="E158" t="str">
            <v>TERM</v>
          </cell>
          <cell r="F158">
            <v>32</v>
          </cell>
          <cell r="G158" t="str">
            <v>BUSINESS</v>
          </cell>
          <cell r="H158" t="str">
            <v>PROF.</v>
          </cell>
          <cell r="I158">
            <v>3424211.09</v>
          </cell>
        </row>
        <row r="159">
          <cell r="A159" t="str">
            <v>VAP LIMITED</v>
          </cell>
          <cell r="B159">
            <v>120</v>
          </cell>
          <cell r="C159" t="str">
            <v>50</v>
          </cell>
          <cell r="D159" t="str">
            <v>JA $</v>
          </cell>
          <cell r="E159" t="str">
            <v>TERM</v>
          </cell>
          <cell r="F159">
            <v>32</v>
          </cell>
          <cell r="G159" t="str">
            <v>BUSINESS</v>
          </cell>
          <cell r="H159" t="str">
            <v>PROF.</v>
          </cell>
          <cell r="I159">
            <v>0.01</v>
          </cell>
        </row>
        <row r="160">
          <cell r="A160" t="str">
            <v>VAP LIMITED</v>
          </cell>
          <cell r="B160">
            <v>127</v>
          </cell>
          <cell r="C160" t="str">
            <v>06</v>
          </cell>
          <cell r="D160" t="str">
            <v>JA $</v>
          </cell>
          <cell r="E160" t="str">
            <v>O/D</v>
          </cell>
          <cell r="F160">
            <v>19</v>
          </cell>
          <cell r="G160" t="str">
            <v>BUSINESS</v>
          </cell>
          <cell r="H160" t="str">
            <v>PROF.</v>
          </cell>
          <cell r="I160">
            <v>5025871.43</v>
          </cell>
        </row>
        <row r="161">
          <cell r="A161" t="str">
            <v>VILLAGE RESORTS LIMITED</v>
          </cell>
          <cell r="B161">
            <v>120</v>
          </cell>
          <cell r="C161" t="str">
            <v>02</v>
          </cell>
          <cell r="D161" t="str">
            <v>USD</v>
          </cell>
          <cell r="E161" t="str">
            <v>TERM</v>
          </cell>
          <cell r="F161">
            <v>12</v>
          </cell>
          <cell r="G161" t="str">
            <v>BUSINESS</v>
          </cell>
          <cell r="H161" t="str">
            <v>TOURISM</v>
          </cell>
          <cell r="I161">
            <v>1720950</v>
          </cell>
        </row>
        <row r="162">
          <cell r="A162" t="str">
            <v>VILLAGE RESORTS LIMITED</v>
          </cell>
          <cell r="B162">
            <v>120</v>
          </cell>
          <cell r="C162" t="str">
            <v>04</v>
          </cell>
          <cell r="D162" t="str">
            <v>USD</v>
          </cell>
          <cell r="E162" t="str">
            <v>TERM</v>
          </cell>
          <cell r="F162">
            <v>12</v>
          </cell>
          <cell r="G162" t="str">
            <v>BUSINESS</v>
          </cell>
          <cell r="H162" t="str">
            <v>TOURISM</v>
          </cell>
          <cell r="I162">
            <v>899467.79</v>
          </cell>
        </row>
        <row r="163">
          <cell r="A163" t="str">
            <v>WATT JOANNE OR GENTLES JUDITH</v>
          </cell>
          <cell r="B163">
            <v>200</v>
          </cell>
          <cell r="C163" t="str">
            <v>05</v>
          </cell>
          <cell r="D163" t="str">
            <v>JA $</v>
          </cell>
          <cell r="E163" t="str">
            <v>O/D</v>
          </cell>
          <cell r="F163">
            <v>31.5</v>
          </cell>
          <cell r="G163" t="str">
            <v>INDIV.</v>
          </cell>
          <cell r="H163" t="str">
            <v>INDIV.</v>
          </cell>
          <cell r="I163">
            <v>2698.67</v>
          </cell>
        </row>
        <row r="164">
          <cell r="A164" t="str">
            <v>WENDICO JAMAICA LIMITED</v>
          </cell>
          <cell r="B164">
            <v>120</v>
          </cell>
          <cell r="C164" t="str">
            <v>13</v>
          </cell>
          <cell r="D164" t="str">
            <v>USD</v>
          </cell>
          <cell r="E164" t="str">
            <v>TERM</v>
          </cell>
          <cell r="F164">
            <v>12</v>
          </cell>
          <cell r="G164" t="str">
            <v>BUSINESS</v>
          </cell>
          <cell r="H164" t="str">
            <v>FOOD</v>
          </cell>
          <cell r="I164">
            <v>3824326.07</v>
          </cell>
        </row>
        <row r="165">
          <cell r="A165" t="str">
            <v>WENDICO JAMAICA LIMITED</v>
          </cell>
          <cell r="B165">
            <v>150</v>
          </cell>
          <cell r="C165" t="str">
            <v>01</v>
          </cell>
          <cell r="D165" t="str">
            <v>USD</v>
          </cell>
          <cell r="E165" t="str">
            <v>LEASE</v>
          </cell>
          <cell r="F165">
            <v>15</v>
          </cell>
          <cell r="G165" t="str">
            <v>BUSINESS</v>
          </cell>
          <cell r="H165" t="str">
            <v>FOOD</v>
          </cell>
          <cell r="I165">
            <v>1266304.02</v>
          </cell>
        </row>
        <row r="166">
          <cell r="A166" t="str">
            <v>WENDICO JAMAICA LIMITED</v>
          </cell>
          <cell r="B166">
            <v>150</v>
          </cell>
          <cell r="C166" t="str">
            <v>11</v>
          </cell>
          <cell r="D166" t="str">
            <v>USD</v>
          </cell>
          <cell r="E166" t="str">
            <v>LEASE</v>
          </cell>
          <cell r="F166">
            <v>15</v>
          </cell>
          <cell r="G166" t="str">
            <v>BUSINESS</v>
          </cell>
          <cell r="H166" t="str">
            <v>FOOD</v>
          </cell>
          <cell r="I166">
            <v>10018197.210000001</v>
          </cell>
        </row>
        <row r="167">
          <cell r="A167" t="str">
            <v>WILLIAMS JUDETH</v>
          </cell>
          <cell r="B167">
            <v>200</v>
          </cell>
          <cell r="C167" t="str">
            <v>05</v>
          </cell>
          <cell r="D167" t="str">
            <v>JA $</v>
          </cell>
          <cell r="E167" t="str">
            <v>O/D</v>
          </cell>
          <cell r="F167">
            <v>31.5</v>
          </cell>
          <cell r="G167" t="str">
            <v>INDIV.</v>
          </cell>
          <cell r="H167" t="str">
            <v>INDIV.</v>
          </cell>
          <cell r="I167">
            <v>39944.51</v>
          </cell>
        </row>
        <row r="168">
          <cell r="A168" t="str">
            <v>WILLIAMS NORMA</v>
          </cell>
          <cell r="B168">
            <v>200</v>
          </cell>
          <cell r="C168" t="str">
            <v>05</v>
          </cell>
          <cell r="D168" t="str">
            <v>JA $</v>
          </cell>
          <cell r="E168" t="str">
            <v>O/D</v>
          </cell>
          <cell r="F168">
            <v>31.5</v>
          </cell>
          <cell r="G168" t="str">
            <v>INDIV.</v>
          </cell>
          <cell r="H168" t="str">
            <v>INDIV.</v>
          </cell>
          <cell r="I168">
            <v>195.31</v>
          </cell>
        </row>
        <row r="169">
          <cell r="A169" t="str">
            <v>WRAY AND NEPHEW GROUP LIMITED</v>
          </cell>
          <cell r="B169">
            <v>120</v>
          </cell>
          <cell r="C169" t="str">
            <v>02</v>
          </cell>
          <cell r="D169" t="str">
            <v>JA $</v>
          </cell>
          <cell r="E169" t="str">
            <v>TERM</v>
          </cell>
          <cell r="F169">
            <v>13</v>
          </cell>
          <cell r="G169" t="str">
            <v>BUSINESS</v>
          </cell>
          <cell r="H169" t="str">
            <v>RUM</v>
          </cell>
          <cell r="I169">
            <v>18500000</v>
          </cell>
        </row>
        <row r="170">
          <cell r="A170" t="str">
            <v>WRAY AND NEPHEW GROUP LIMITED</v>
          </cell>
          <cell r="B170">
            <v>120</v>
          </cell>
          <cell r="C170" t="str">
            <v>02</v>
          </cell>
          <cell r="D170" t="str">
            <v>JA $</v>
          </cell>
          <cell r="E170" t="str">
            <v>TERM</v>
          </cell>
          <cell r="F170">
            <v>13</v>
          </cell>
          <cell r="G170" t="str">
            <v>BUSINESS</v>
          </cell>
          <cell r="H170" t="str">
            <v>RUM</v>
          </cell>
          <cell r="I170">
            <v>242058000</v>
          </cell>
        </row>
        <row r="171">
          <cell r="A171" t="str">
            <v>WRAY AND NEPHEW GROUP LIMITED</v>
          </cell>
          <cell r="B171">
            <v>120</v>
          </cell>
          <cell r="C171" t="str">
            <v>50</v>
          </cell>
          <cell r="D171" t="str">
            <v>JA $</v>
          </cell>
          <cell r="E171" t="str">
            <v>TERM</v>
          </cell>
          <cell r="F171">
            <v>13</v>
          </cell>
          <cell r="G171" t="str">
            <v>BUSINESS</v>
          </cell>
          <cell r="H171" t="str">
            <v>RUM</v>
          </cell>
          <cell r="I171">
            <v>8484872.5</v>
          </cell>
        </row>
        <row r="172">
          <cell r="A172" t="str">
            <v>WRAY AND NEPHEW GROUP LIMITED</v>
          </cell>
          <cell r="B172">
            <v>120</v>
          </cell>
          <cell r="C172" t="str">
            <v>50</v>
          </cell>
          <cell r="D172" t="str">
            <v>JA $</v>
          </cell>
          <cell r="E172" t="str">
            <v>TERM</v>
          </cell>
          <cell r="F172">
            <v>13</v>
          </cell>
          <cell r="G172" t="str">
            <v>BUSINESS</v>
          </cell>
          <cell r="H172" t="str">
            <v>RUM</v>
          </cell>
          <cell r="I172">
            <v>33681794.119999997</v>
          </cell>
        </row>
        <row r="173">
          <cell r="A173" t="str">
            <v>WRAY AND NEPHEW GROUP LIMITED</v>
          </cell>
          <cell r="B173">
            <v>120</v>
          </cell>
          <cell r="C173" t="str">
            <v>50</v>
          </cell>
          <cell r="D173" t="str">
            <v>JA $</v>
          </cell>
          <cell r="E173" t="str">
            <v>TERM</v>
          </cell>
          <cell r="F173">
            <v>13</v>
          </cell>
          <cell r="G173" t="str">
            <v>BUSINESS</v>
          </cell>
          <cell r="H173" t="str">
            <v>RUM</v>
          </cell>
          <cell r="I173">
            <v>93556756.739999995</v>
          </cell>
        </row>
        <row r="174">
          <cell r="A174" t="str">
            <v>WRIGHT AND T LTD.</v>
          </cell>
          <cell r="B174">
            <v>200</v>
          </cell>
          <cell r="C174" t="str">
            <v>66</v>
          </cell>
          <cell r="D174" t="str">
            <v>JA $</v>
          </cell>
          <cell r="E174" t="str">
            <v>O/D</v>
          </cell>
          <cell r="F174">
            <v>31.5</v>
          </cell>
          <cell r="G174" t="str">
            <v>BUSINESS</v>
          </cell>
          <cell r="H174" t="str">
            <v>PROF.</v>
          </cell>
          <cell r="I174">
            <v>21850.77</v>
          </cell>
        </row>
      </sheetData>
      <sheetData sheetId="1" refreshError="1"/>
      <sheetData sheetId="2"/>
      <sheetData sheetId="3">
        <row r="1">
          <cell r="A1" t="str">
            <v>NAME</v>
          </cell>
        </row>
      </sheetData>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K500"/>
      <sheetName val="MBK501"/>
      <sheetName val="MBK502"/>
      <sheetName val="MBK600"/>
      <sheetName val="MBK601"/>
      <sheetName val="MBK602"/>
      <sheetName val="MBK700"/>
      <sheetName val="MBK800"/>
      <sheetName val="MBK900"/>
      <sheetName val="MBK1000"/>
      <sheetName val="namelist"/>
      <sheetName val="Sheet1"/>
      <sheetName val="apr"/>
      <sheetName val="B - Debentures"/>
      <sheetName val="C - Government Sec"/>
      <sheetName val="er"/>
      <sheetName val="wb"/>
    </sheetNames>
    <sheetDataSet>
      <sheetData sheetId="0"/>
      <sheetData sheetId="1"/>
      <sheetData sheetId="2"/>
      <sheetData sheetId="3"/>
      <sheetData sheetId="4"/>
      <sheetData sheetId="5"/>
      <sheetData sheetId="6"/>
      <sheetData sheetId="7"/>
      <sheetData sheetId="8"/>
      <sheetData sheetId="9"/>
      <sheetData sheetId="10">
        <row r="2">
          <cell r="C2" t="str">
            <v>Pass</v>
          </cell>
        </row>
        <row r="3">
          <cell r="C3" t="str">
            <v>Fail</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K500"/>
      <sheetName val="MBK501"/>
      <sheetName val="MBK502"/>
      <sheetName val="MBK600"/>
      <sheetName val="MBK601"/>
      <sheetName val="MBK602"/>
      <sheetName val="MBK700"/>
      <sheetName val="MBK800"/>
      <sheetName val="MBK900"/>
      <sheetName val="MBK1000"/>
      <sheetName val="namelist"/>
      <sheetName val="Sheet1"/>
    </sheetNames>
    <sheetDataSet>
      <sheetData sheetId="0"/>
      <sheetData sheetId="1"/>
      <sheetData sheetId="2"/>
      <sheetData sheetId="3"/>
      <sheetData sheetId="4"/>
      <sheetData sheetId="5"/>
      <sheetData sheetId="6"/>
      <sheetData sheetId="7"/>
      <sheetData sheetId="8"/>
      <sheetData sheetId="9"/>
      <sheetData sheetId="10">
        <row r="2">
          <cell r="C2" t="str">
            <v>Pass</v>
          </cell>
        </row>
        <row r="3">
          <cell r="C3" t="str">
            <v>Fail</v>
          </cell>
        </row>
      </sheetData>
      <sheetData sheetId="1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9"/>
      <sheetName val="CR - BS"/>
      <sheetName val="CR - ON BS BB"/>
      <sheetName val="CR - OFF BS NON MARKET "/>
      <sheetName val="CR - OFF BS MARKET"/>
      <sheetName val="CR - ON&amp;OFF BS TRADING BK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DROP DOWN CREDIT RISK"/>
      <sheetName val="spot"/>
      <sheetName val="RF Credit Risk w Schedules, 042"/>
      <sheetName val="CR_-_BS"/>
      <sheetName val="CR_-_ON_BS_BB"/>
      <sheetName val="CR_-_OFF_BS_NON_MARKET_"/>
      <sheetName val="CR_-_OFF_BS_MARKET"/>
      <sheetName val="CR_-_ON&amp;OFF_BS_TRADING_BKS"/>
      <sheetName val="DROP_DOWN_CREDIT_RI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Back to Index</v>
          </cell>
        </row>
      </sheetData>
      <sheetData sheetId="30">
        <row r="1">
          <cell r="A1" t="str">
            <v>Back to Index</v>
          </cell>
        </row>
      </sheetData>
      <sheetData sheetId="31">
        <row r="1">
          <cell r="A1" t="str">
            <v>Back to Index</v>
          </cell>
        </row>
      </sheetData>
      <sheetData sheetId="32">
        <row r="1">
          <cell r="A1" t="str">
            <v>Back to Index</v>
          </cell>
        </row>
      </sheetData>
      <sheetData sheetId="33">
        <row r="1">
          <cell r="A1" t="str">
            <v>Back to Index</v>
          </cell>
        </row>
      </sheetData>
      <sheetData sheetId="34">
        <row r="1">
          <cell r="A1" t="str">
            <v>Back to Index</v>
          </cell>
        </row>
      </sheetData>
      <sheetData sheetId="35">
        <row r="1">
          <cell r="A1" t="str">
            <v>Back to Index</v>
          </cell>
        </row>
      </sheetData>
      <sheetData sheetId="36">
        <row r="1">
          <cell r="A1" t="str">
            <v>Back to Index</v>
          </cell>
        </row>
      </sheetData>
      <sheetData sheetId="37">
        <row r="1">
          <cell r="A1" t="str">
            <v>Back to Index</v>
          </cell>
        </row>
      </sheetData>
      <sheetData sheetId="38">
        <row r="1">
          <cell r="A1" t="str">
            <v>Back to Index</v>
          </cell>
        </row>
      </sheetData>
      <sheetData sheetId="39">
        <row r="1">
          <cell r="A1" t="str">
            <v>Back to Index</v>
          </cell>
        </row>
      </sheetData>
      <sheetData sheetId="40">
        <row r="1">
          <cell r="A1" t="str">
            <v>Back to Index</v>
          </cell>
        </row>
      </sheetData>
      <sheetData sheetId="41">
        <row r="1">
          <cell r="A1" t="str">
            <v>Back to Index</v>
          </cell>
        </row>
      </sheetData>
      <sheetData sheetId="42">
        <row r="1">
          <cell r="A1" t="str">
            <v>Back to Index</v>
          </cell>
        </row>
      </sheetData>
      <sheetData sheetId="43">
        <row r="1">
          <cell r="A1" t="str">
            <v>Back to Index</v>
          </cell>
        </row>
      </sheetData>
      <sheetData sheetId="44">
        <row r="1">
          <cell r="A1" t="str">
            <v>Back to Index</v>
          </cell>
        </row>
      </sheetData>
      <sheetData sheetId="45">
        <row r="1">
          <cell r="A1" t="str">
            <v>Back to Index</v>
          </cell>
        </row>
      </sheetData>
      <sheetData sheetId="46">
        <row r="1">
          <cell r="A1" t="str">
            <v>Back to Index</v>
          </cell>
        </row>
      </sheetData>
      <sheetData sheetId="47">
        <row r="1">
          <cell r="A1" t="str">
            <v>Back to Index</v>
          </cell>
        </row>
      </sheetData>
      <sheetData sheetId="48">
        <row r="1">
          <cell r="A1" t="str">
            <v>Back to Index</v>
          </cell>
        </row>
      </sheetData>
      <sheetData sheetId="49" refreshError="1"/>
      <sheetData sheetId="50" refreshError="1"/>
      <sheetData sheetId="51"/>
      <sheetData sheetId="52"/>
      <sheetData sheetId="53"/>
      <sheetData sheetId="54"/>
      <sheetData sheetId="55"/>
      <sheetData sheetId="56">
        <row r="1">
          <cell r="A1" t="str">
            <v>Back to Index</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9"/>
      <sheetName val="CR - BS"/>
      <sheetName val="CR - ON BS BB"/>
      <sheetName val="CR - OFF BS NON MARKET "/>
      <sheetName val="CR - OFF BS MARKET"/>
      <sheetName val="CR - ON&amp;OFF BS TRADING BK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DROP DOWN CREDIT RIS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
          <cell r="A1" t="str">
            <v>Back to Index</v>
          </cell>
        </row>
      </sheetData>
      <sheetData sheetId="30">
        <row r="1">
          <cell r="A1" t="str">
            <v>Back to Index</v>
          </cell>
        </row>
      </sheetData>
      <sheetData sheetId="31">
        <row r="1">
          <cell r="A1" t="str">
            <v>Back to Index</v>
          </cell>
        </row>
      </sheetData>
      <sheetData sheetId="32">
        <row r="1">
          <cell r="A1" t="str">
            <v>Back to Index</v>
          </cell>
        </row>
      </sheetData>
      <sheetData sheetId="33">
        <row r="1">
          <cell r="A1" t="str">
            <v>Back to Index</v>
          </cell>
        </row>
      </sheetData>
      <sheetData sheetId="34">
        <row r="1">
          <cell r="A1" t="str">
            <v>Back to Index</v>
          </cell>
        </row>
      </sheetData>
      <sheetData sheetId="35">
        <row r="1">
          <cell r="A1" t="str">
            <v>Back to Index</v>
          </cell>
        </row>
      </sheetData>
      <sheetData sheetId="36">
        <row r="1">
          <cell r="A1" t="str">
            <v>Back to Index</v>
          </cell>
        </row>
      </sheetData>
      <sheetData sheetId="37">
        <row r="1">
          <cell r="A1" t="str">
            <v>Back to Index</v>
          </cell>
        </row>
      </sheetData>
      <sheetData sheetId="38">
        <row r="1">
          <cell r="A1" t="str">
            <v>Back to Index</v>
          </cell>
        </row>
      </sheetData>
      <sheetData sheetId="39">
        <row r="1">
          <cell r="A1" t="str">
            <v>Back to Index</v>
          </cell>
        </row>
      </sheetData>
      <sheetData sheetId="40">
        <row r="1">
          <cell r="A1" t="str">
            <v>Back to Index</v>
          </cell>
        </row>
      </sheetData>
      <sheetData sheetId="41">
        <row r="1">
          <cell r="A1" t="str">
            <v>Back to Index</v>
          </cell>
        </row>
      </sheetData>
      <sheetData sheetId="42">
        <row r="1">
          <cell r="A1" t="str">
            <v>Back to Index</v>
          </cell>
        </row>
      </sheetData>
      <sheetData sheetId="43">
        <row r="1">
          <cell r="A1" t="str">
            <v>Back to Index</v>
          </cell>
        </row>
      </sheetData>
      <sheetData sheetId="44">
        <row r="1">
          <cell r="A1" t="str">
            <v>Back to Index</v>
          </cell>
        </row>
      </sheetData>
      <sheetData sheetId="45">
        <row r="1">
          <cell r="A1" t="str">
            <v>Back to Index</v>
          </cell>
        </row>
      </sheetData>
      <sheetData sheetId="46">
        <row r="1">
          <cell r="A1" t="str">
            <v>Back to Index</v>
          </cell>
        </row>
      </sheetData>
      <sheetData sheetId="47">
        <row r="1">
          <cell r="A1" t="str">
            <v>Back to Index</v>
          </cell>
        </row>
      </sheetData>
      <sheetData sheetId="48">
        <row r="1">
          <cell r="A1" t="str">
            <v>Back to Index</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FEB"/>
      <sheetName val="9a.Loss Event Types and Instruc"/>
      <sheetName val="a 11"/>
      <sheetName val="29"/>
      <sheetName val="30"/>
      <sheetName val="32"/>
      <sheetName val="33"/>
      <sheetName val="34"/>
      <sheetName val="35"/>
      <sheetName val="37"/>
      <sheetName val="38"/>
      <sheetName val="39"/>
      <sheetName val="40"/>
      <sheetName val="41"/>
      <sheetName val="42"/>
      <sheetName val="DROP DOWN CREDIT RI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K300"/>
      <sheetName val="MBK300_UAT"/>
      <sheetName val="MBK301"/>
      <sheetName val="MBK302"/>
      <sheetName val="MBK303"/>
      <sheetName val="MBK400"/>
      <sheetName val="namelist"/>
      <sheetName val="q6"/>
      <sheetName val="LoanData_CAET"/>
      <sheetName val="q5"/>
      <sheetName val="input"/>
      <sheetName val="output"/>
      <sheetName val="FIM16"/>
      <sheetName val="trade"/>
      <sheetName val="bop"/>
      <sheetName val="res"/>
      <sheetName val="SPRINT1-TRACKER-V01 MBK300"/>
    </sheetNames>
    <sheetDataSet>
      <sheetData sheetId="0"/>
      <sheetData sheetId="1" refreshError="1"/>
      <sheetData sheetId="2" refreshError="1"/>
      <sheetData sheetId="3" refreshError="1"/>
      <sheetData sheetId="4" refreshError="1"/>
      <sheetData sheetId="5" refreshError="1"/>
      <sheetData sheetId="6">
        <row r="2">
          <cell r="C2" t="str">
            <v>Pass</v>
          </cell>
        </row>
        <row r="3">
          <cell r="C3" t="str">
            <v>Fail</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BK300"/>
      <sheetName val="MBK300_UAT"/>
      <sheetName val="MBK301"/>
      <sheetName val="MBK302"/>
      <sheetName val="MBK303"/>
      <sheetName val="MBK400"/>
      <sheetName val="namelist"/>
    </sheetNames>
    <sheetDataSet>
      <sheetData sheetId="0"/>
      <sheetData sheetId="1" refreshError="1"/>
      <sheetData sheetId="2" refreshError="1"/>
      <sheetData sheetId="3" refreshError="1"/>
      <sheetData sheetId="4" refreshError="1"/>
      <sheetData sheetId="5" refreshError="1"/>
      <sheetData sheetId="6">
        <row r="2">
          <cell r="C2" t="str">
            <v>Pass</v>
          </cell>
        </row>
        <row r="3">
          <cell r="C3" t="str">
            <v>Fail</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List"/>
      <sheetName val="CHECK"/>
      <sheetName val="MF2A"/>
      <sheetName val="Schedule A"/>
      <sheetName val="Schedule B"/>
      <sheetName val="Schedule C"/>
      <sheetName val="Schedule D"/>
      <sheetName val="Schedule E"/>
      <sheetName val="Schedule F"/>
      <sheetName val="Schedule G"/>
      <sheetName val="Schedule H"/>
      <sheetName val="Schedule I"/>
      <sheetName val="MF1"/>
      <sheetName val="MF2B"/>
      <sheetName val="MF3"/>
      <sheetName val="MF4"/>
      <sheetName val="MF5"/>
      <sheetName val="MF6"/>
      <sheetName val="MF7"/>
      <sheetName val="MF7B"/>
      <sheetName val="MF7C"/>
      <sheetName val="untitled (2)"/>
      <sheetName val="Schedule_A"/>
      <sheetName val="Schedule_B"/>
      <sheetName val="Schedule_C"/>
      <sheetName val="Schedule_D"/>
      <sheetName val="Schedule_E"/>
      <sheetName val="Schedule_F"/>
      <sheetName val="Schedule_G"/>
      <sheetName val="Schedule_H"/>
      <sheetName val="Schedule_I"/>
      <sheetName val="Schedule_A1"/>
      <sheetName val="Schedule_B1"/>
      <sheetName val="Schedule_C1"/>
      <sheetName val="Schedule_D1"/>
      <sheetName val="Schedule_E1"/>
      <sheetName val="Schedule_F1"/>
      <sheetName val="Schedule_G1"/>
      <sheetName val="Schedule_H1"/>
      <sheetName val="Schedule_I1"/>
      <sheetName val="CF"/>
    </sheetNames>
    <sheetDataSet>
      <sheetData sheetId="0" refreshError="1">
        <row r="3">
          <cell r="A3" t="str">
            <v>Tier 2</v>
          </cell>
        </row>
        <row r="4">
          <cell r="A4" t="str">
            <v>Tier 3</v>
          </cell>
        </row>
        <row r="5">
          <cell r="A5" t="str">
            <v>Tier 4</v>
          </cell>
        </row>
      </sheetData>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row r="24">
          <cell r="D24">
            <v>0</v>
          </cell>
        </row>
      </sheetData>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meList"/>
      <sheetName val="CHECK"/>
      <sheetName val="MF2A"/>
      <sheetName val="Schedule A"/>
      <sheetName val="Schedule B"/>
      <sheetName val="Schedule C"/>
      <sheetName val="Schedule D"/>
      <sheetName val="Schedule E"/>
      <sheetName val="Schedule F"/>
      <sheetName val="Schedule G"/>
      <sheetName val="Schedule H"/>
      <sheetName val="Schedule I"/>
      <sheetName val="MF1"/>
      <sheetName val="MF2B"/>
      <sheetName val="MF3"/>
      <sheetName val="MF4"/>
      <sheetName val="MF5"/>
      <sheetName val="MF6"/>
      <sheetName val="MF7"/>
      <sheetName val="MF7B"/>
      <sheetName val="MF7C"/>
    </sheetNames>
    <sheetDataSet>
      <sheetData sheetId="0" refreshError="1">
        <row r="3">
          <cell r="A3" t="str">
            <v>Tier 2</v>
          </cell>
        </row>
        <row r="4">
          <cell r="A4" t="str">
            <v>Tier 3</v>
          </cell>
        </row>
        <row r="5">
          <cell r="A5" t="str">
            <v>Tier 4</v>
          </cell>
        </row>
      </sheetData>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row r="24">
          <cell r="D24">
            <v>0</v>
          </cell>
        </row>
      </sheetData>
      <sheetData sheetId="14"/>
      <sheetData sheetId="15"/>
      <sheetData sheetId="16"/>
      <sheetData sheetId="17"/>
      <sheetData sheetId="18"/>
      <sheetData sheetId="19"/>
      <sheetData sheetId="2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M16"/>
      <sheetName val="Values"/>
      <sheetName val="enumeration"/>
      <sheetName val="bop"/>
      <sheetName val="res"/>
    </sheetNames>
    <sheetDataSet>
      <sheetData sheetId="0"/>
      <sheetData sheetId="1" refreshError="1"/>
      <sheetData sheetId="2" refreshError="1"/>
      <sheetData sheetId="3" refreshError="1"/>
      <sheetData sheetId="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 val="nameList"/>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A_1"/>
      <sheetName val="A_2"/>
      <sheetName val="A_3_A_13"/>
      <sheetName val="A_4_A_14"/>
      <sheetName val="A_5_A_15"/>
      <sheetName val="A_6"/>
      <sheetName val="A_7"/>
      <sheetName val="A_8"/>
      <sheetName val="A_9"/>
      <sheetName val="A_11"/>
      <sheetName val="C_2"/>
      <sheetName val="A_16"/>
      <sheetName val="A_18"/>
      <sheetName val="Bridge_to_2SR"/>
      <sheetName val="Comm__Banks"/>
      <sheetName val="Tcoy_"/>
      <sheetName val="Globe_Trust"/>
      <sheetName val="NBS&amp;TC_-Bridge_to_2SR"/>
      <sheetName val="A_12"/>
      <sheetName val="A_21"/>
      <sheetName val="A_3_A_131"/>
      <sheetName val="A_4_A_141"/>
      <sheetName val="A_5_A_151"/>
      <sheetName val="A_61"/>
      <sheetName val="A_71"/>
      <sheetName val="A_81"/>
      <sheetName val="A_91"/>
      <sheetName val="A_111"/>
      <sheetName val="C_21"/>
      <sheetName val="A_161"/>
      <sheetName val="A_181"/>
      <sheetName val="Bridge_to_2SR1"/>
      <sheetName val="Comm__Banks1"/>
      <sheetName val="Tcoy_1"/>
      <sheetName val="Globe_Trust1"/>
      <sheetName val="NBS&amp;TC_-Bridge_to_2SR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s>
    <sheetDataSet>
      <sheetData sheetId="0">
        <row r="1">
          <cell r="A1" t="str">
            <v>NAME</v>
          </cell>
          <cell r="B1" t="str">
            <v>GL</v>
          </cell>
          <cell r="C1" t="str">
            <v>SL</v>
          </cell>
          <cell r="D1" t="str">
            <v>CCY</v>
          </cell>
          <cell r="E1" t="str">
            <v>TYPE</v>
          </cell>
          <cell r="F1" t="str">
            <v>INT</v>
          </cell>
          <cell r="G1" t="str">
            <v>CBM4</v>
          </cell>
          <cell r="H1" t="str">
            <v>CBM5</v>
          </cell>
          <cell r="I1" t="str">
            <v>JMD</v>
          </cell>
          <cell r="J1" t="str">
            <v>USD</v>
          </cell>
          <cell r="K1" t="str">
            <v>JMD EQUIV.</v>
          </cell>
        </row>
        <row r="2">
          <cell r="A2" t="str">
            <v>AAA CARGO BROKERS</v>
          </cell>
          <cell r="B2">
            <v>127</v>
          </cell>
          <cell r="C2" t="str">
            <v>06</v>
          </cell>
          <cell r="D2" t="str">
            <v>JA $</v>
          </cell>
          <cell r="E2" t="str">
            <v>O/D</v>
          </cell>
          <cell r="F2">
            <v>19</v>
          </cell>
          <cell r="G2" t="str">
            <v>BUSINESS</v>
          </cell>
          <cell r="H2" t="str">
            <v>PROF.</v>
          </cell>
          <cell r="I2">
            <v>99035.17</v>
          </cell>
          <cell r="J2">
            <v>0</v>
          </cell>
          <cell r="K2">
            <v>0</v>
          </cell>
        </row>
        <row r="3">
          <cell r="A3" t="str">
            <v>ALAMO CAR SALES</v>
          </cell>
          <cell r="B3">
            <v>200</v>
          </cell>
          <cell r="C3" t="str">
            <v>66</v>
          </cell>
          <cell r="D3" t="str">
            <v>JA $</v>
          </cell>
          <cell r="E3" t="str">
            <v>O/D</v>
          </cell>
          <cell r="F3">
            <v>31.5</v>
          </cell>
          <cell r="G3" t="str">
            <v>BUSINESS</v>
          </cell>
          <cell r="H3" t="str">
            <v>DIST'N</v>
          </cell>
          <cell r="I3">
            <v>585.36</v>
          </cell>
          <cell r="J3">
            <v>0</v>
          </cell>
          <cell r="K3">
            <v>0</v>
          </cell>
        </row>
        <row r="4">
          <cell r="A4" t="str">
            <v>BAILEY L.,LICENSED SECURITIES DE</v>
          </cell>
          <cell r="B4">
            <v>200</v>
          </cell>
          <cell r="C4" t="str">
            <v>13</v>
          </cell>
          <cell r="D4" t="str">
            <v>USD</v>
          </cell>
          <cell r="E4" t="str">
            <v>O/D</v>
          </cell>
          <cell r="F4">
            <v>31.5</v>
          </cell>
          <cell r="G4" t="str">
            <v>BUSINESS</v>
          </cell>
          <cell r="H4" t="str">
            <v>PROF.</v>
          </cell>
          <cell r="I4">
            <v>21911.58</v>
          </cell>
          <cell r="J4">
            <v>448.64004914004914</v>
          </cell>
          <cell r="K4">
            <v>21911.58</v>
          </cell>
        </row>
        <row r="5">
          <cell r="A5" t="str">
            <v>BENJAMIN KENNETH</v>
          </cell>
          <cell r="B5">
            <v>200</v>
          </cell>
          <cell r="C5" t="str">
            <v>05</v>
          </cell>
          <cell r="D5" t="str">
            <v>JA $</v>
          </cell>
          <cell r="E5" t="str">
            <v>O/D</v>
          </cell>
          <cell r="F5">
            <v>31.5</v>
          </cell>
          <cell r="G5" t="str">
            <v>INDIV.</v>
          </cell>
          <cell r="H5" t="str">
            <v>INDIV.</v>
          </cell>
          <cell r="I5">
            <v>10564.26</v>
          </cell>
          <cell r="J5">
            <v>0</v>
          </cell>
          <cell r="K5">
            <v>0</v>
          </cell>
        </row>
        <row r="6">
          <cell r="A6" t="str">
            <v>BINGHAM KELLI-ANN</v>
          </cell>
          <cell r="B6">
            <v>200</v>
          </cell>
          <cell r="C6" t="str">
            <v>01</v>
          </cell>
          <cell r="D6" t="str">
            <v>JA $</v>
          </cell>
          <cell r="E6" t="str">
            <v>O/D</v>
          </cell>
          <cell r="F6">
            <v>0</v>
          </cell>
          <cell r="G6" t="str">
            <v>INDIV.</v>
          </cell>
          <cell r="H6" t="str">
            <v>INDIV.</v>
          </cell>
          <cell r="I6">
            <v>12069.63</v>
          </cell>
          <cell r="J6">
            <v>0</v>
          </cell>
          <cell r="K6">
            <v>0</v>
          </cell>
        </row>
        <row r="7">
          <cell r="A7" t="str">
            <v>BOGUES BROTHERS INDUSTRIES LTD</v>
          </cell>
          <cell r="B7">
            <v>120</v>
          </cell>
          <cell r="C7" t="str">
            <v>50</v>
          </cell>
          <cell r="D7" t="str">
            <v>JA $</v>
          </cell>
          <cell r="E7" t="str">
            <v>TERM</v>
          </cell>
          <cell r="F7">
            <v>15</v>
          </cell>
          <cell r="G7" t="str">
            <v>BUSINESS</v>
          </cell>
          <cell r="H7" t="str">
            <v>PROF.</v>
          </cell>
          <cell r="I7">
            <v>7000000</v>
          </cell>
          <cell r="J7">
            <v>0</v>
          </cell>
          <cell r="K7">
            <v>0</v>
          </cell>
        </row>
        <row r="8">
          <cell r="A8" t="str">
            <v>BRIGHTPOINT JAMAICA LIMITED</v>
          </cell>
          <cell r="B8">
            <v>200</v>
          </cell>
          <cell r="C8" t="str">
            <v>13</v>
          </cell>
          <cell r="D8" t="str">
            <v>USD</v>
          </cell>
          <cell r="E8" t="str">
            <v>O/D</v>
          </cell>
          <cell r="F8">
            <v>31.5</v>
          </cell>
          <cell r="G8" t="str">
            <v>BUSINESS</v>
          </cell>
          <cell r="H8" t="str">
            <v>PROF.</v>
          </cell>
          <cell r="I8">
            <v>494.75</v>
          </cell>
          <cell r="J8">
            <v>10.130016380016379</v>
          </cell>
          <cell r="K8">
            <v>494.74999999999994</v>
          </cell>
        </row>
        <row r="9">
          <cell r="A9" t="str">
            <v>BROWN ROBERT OR RUDDOCK SASHA</v>
          </cell>
          <cell r="B9">
            <v>200</v>
          </cell>
          <cell r="C9" t="str">
            <v>05</v>
          </cell>
          <cell r="D9" t="str">
            <v>JA $</v>
          </cell>
          <cell r="E9" t="str">
            <v>O/D</v>
          </cell>
          <cell r="F9">
            <v>31.5</v>
          </cell>
          <cell r="G9" t="str">
            <v>INDIV.</v>
          </cell>
          <cell r="H9" t="str">
            <v>INDIV.</v>
          </cell>
          <cell r="I9">
            <v>2026.28</v>
          </cell>
          <cell r="J9">
            <v>0</v>
          </cell>
          <cell r="K9">
            <v>0</v>
          </cell>
        </row>
        <row r="10">
          <cell r="A10" t="str">
            <v>BUNTING PETER OR JEANINE</v>
          </cell>
          <cell r="B10">
            <v>200</v>
          </cell>
          <cell r="C10" t="str">
            <v>06</v>
          </cell>
          <cell r="D10" t="str">
            <v>USD</v>
          </cell>
          <cell r="E10" t="str">
            <v>O/D</v>
          </cell>
          <cell r="F10">
            <v>31.5</v>
          </cell>
          <cell r="G10" t="str">
            <v>INDIV.</v>
          </cell>
          <cell r="H10" t="str">
            <v>INDIV.</v>
          </cell>
          <cell r="I10">
            <v>422.95</v>
          </cell>
          <cell r="J10">
            <v>8.6599099099099099</v>
          </cell>
          <cell r="K10">
            <v>422.95000000000005</v>
          </cell>
        </row>
        <row r="11">
          <cell r="A11" t="str">
            <v>CAPITAL AND CREDIT MERCHANT BANK</v>
          </cell>
          <cell r="B11">
            <v>120</v>
          </cell>
          <cell r="C11" t="str">
            <v>51</v>
          </cell>
          <cell r="D11" t="str">
            <v>USD</v>
          </cell>
          <cell r="E11" t="str">
            <v>TERM</v>
          </cell>
          <cell r="F11">
            <v>7.25</v>
          </cell>
          <cell r="G11" t="str">
            <v>F.I.</v>
          </cell>
          <cell r="H11" t="str">
            <v>F.I.</v>
          </cell>
          <cell r="I11">
            <v>97679375.340000004</v>
          </cell>
          <cell r="J11">
            <v>1999987.21007371</v>
          </cell>
          <cell r="K11">
            <v>97679375.340000004</v>
          </cell>
        </row>
        <row r="12">
          <cell r="A12" t="str">
            <v>CARIBBEAN BOTTLERS JAMAICA LTD</v>
          </cell>
          <cell r="B12">
            <v>200</v>
          </cell>
          <cell r="C12" t="str">
            <v>02</v>
          </cell>
          <cell r="D12" t="str">
            <v>JA $</v>
          </cell>
          <cell r="E12" t="str">
            <v>O/D</v>
          </cell>
          <cell r="F12">
            <v>31.5</v>
          </cell>
          <cell r="G12" t="str">
            <v>BUSINESS</v>
          </cell>
          <cell r="H12" t="str">
            <v>PROF.</v>
          </cell>
          <cell r="I12">
            <v>202.4</v>
          </cell>
          <cell r="J12">
            <v>0</v>
          </cell>
          <cell r="K12">
            <v>0</v>
          </cell>
        </row>
        <row r="13">
          <cell r="A13" t="str">
            <v>CARIBBEAN BOTTLERS JAMAICA LTD</v>
          </cell>
          <cell r="B13">
            <v>200</v>
          </cell>
          <cell r="C13" t="str">
            <v>32</v>
          </cell>
          <cell r="D13" t="str">
            <v>JA $</v>
          </cell>
          <cell r="E13" t="str">
            <v>O/D</v>
          </cell>
          <cell r="F13">
            <v>31.5</v>
          </cell>
          <cell r="G13" t="str">
            <v>BUSINESS</v>
          </cell>
          <cell r="H13" t="str">
            <v>PROF.</v>
          </cell>
          <cell r="I13">
            <v>141.77000000000001</v>
          </cell>
          <cell r="J13">
            <v>0</v>
          </cell>
          <cell r="K13">
            <v>0</v>
          </cell>
        </row>
        <row r="14">
          <cell r="A14" t="str">
            <v>CARIBBEAN BRAKE PRODUCTS LTD</v>
          </cell>
          <cell r="B14">
            <v>128</v>
          </cell>
          <cell r="C14" t="str">
            <v>03</v>
          </cell>
          <cell r="D14" t="str">
            <v>USD</v>
          </cell>
          <cell r="E14" t="str">
            <v>L/C</v>
          </cell>
          <cell r="F14">
            <v>9.4600000000000009</v>
          </cell>
          <cell r="G14" t="str">
            <v>BUSINESS</v>
          </cell>
          <cell r="H14" t="str">
            <v>MFG-OTHER</v>
          </cell>
          <cell r="I14">
            <v>18312592.68</v>
          </cell>
          <cell r="J14">
            <v>374950.71007371007</v>
          </cell>
          <cell r="K14">
            <v>18312592.68</v>
          </cell>
        </row>
        <row r="15">
          <cell r="A15" t="str">
            <v>CARIBBEAN CEMENT COMPANY LTD</v>
          </cell>
          <cell r="B15">
            <v>120</v>
          </cell>
          <cell r="C15" t="str">
            <v>04</v>
          </cell>
          <cell r="D15" t="str">
            <v>JA $</v>
          </cell>
          <cell r="E15" t="str">
            <v>TERM</v>
          </cell>
          <cell r="F15">
            <v>26.5</v>
          </cell>
          <cell r="G15" t="str">
            <v>BUSINESS</v>
          </cell>
          <cell r="H15" t="str">
            <v>CEMENT</v>
          </cell>
          <cell r="I15">
            <v>4245797.72</v>
          </cell>
          <cell r="J15">
            <v>0</v>
          </cell>
          <cell r="K15">
            <v>0</v>
          </cell>
        </row>
        <row r="16">
          <cell r="A16" t="str">
            <v>CASSERLY PATRICK AND KATRIN</v>
          </cell>
          <cell r="B16">
            <v>200</v>
          </cell>
          <cell r="C16" t="str">
            <v>63</v>
          </cell>
          <cell r="D16" t="str">
            <v>USD</v>
          </cell>
          <cell r="E16" t="str">
            <v>O/D</v>
          </cell>
          <cell r="F16">
            <v>31.5</v>
          </cell>
          <cell r="G16" t="str">
            <v>INDIV.</v>
          </cell>
          <cell r="H16" t="str">
            <v>INDIV.</v>
          </cell>
          <cell r="I16">
            <v>4133.33</v>
          </cell>
          <cell r="J16">
            <v>84.630016380016372</v>
          </cell>
          <cell r="K16">
            <v>4133.33</v>
          </cell>
        </row>
        <row r="17">
          <cell r="A17" t="str">
            <v>CAYMANAS DEVELOPMENT</v>
          </cell>
          <cell r="B17">
            <v>150</v>
          </cell>
          <cell r="C17" t="str">
            <v>02</v>
          </cell>
          <cell r="D17" t="str">
            <v>USD</v>
          </cell>
          <cell r="E17" t="str">
            <v>LEASE</v>
          </cell>
          <cell r="F17">
            <v>12.5</v>
          </cell>
          <cell r="G17" t="str">
            <v>BUSINESS</v>
          </cell>
          <cell r="H17" t="str">
            <v>PROF.</v>
          </cell>
          <cell r="I17">
            <v>6077003.9400000004</v>
          </cell>
          <cell r="J17">
            <v>124426.7800982801</v>
          </cell>
          <cell r="K17">
            <v>6077003.9400000004</v>
          </cell>
        </row>
        <row r="18">
          <cell r="A18" t="str">
            <v>CESCO LIMITED</v>
          </cell>
          <cell r="B18">
            <v>120</v>
          </cell>
          <cell r="C18" t="str">
            <v>42</v>
          </cell>
          <cell r="D18" t="str">
            <v>USD</v>
          </cell>
          <cell r="E18" t="str">
            <v>TERM</v>
          </cell>
          <cell r="F18">
            <v>15</v>
          </cell>
          <cell r="G18" t="str">
            <v>BUSINESS</v>
          </cell>
          <cell r="H18" t="str">
            <v>DIST'N</v>
          </cell>
          <cell r="I18">
            <v>19167179.370000001</v>
          </cell>
          <cell r="J18">
            <v>392448.39004914003</v>
          </cell>
          <cell r="K18">
            <v>19167179.370000001</v>
          </cell>
        </row>
        <row r="19">
          <cell r="A19" t="str">
            <v>CHALICE LIMITED</v>
          </cell>
          <cell r="B19">
            <v>120</v>
          </cell>
          <cell r="C19" t="str">
            <v>33</v>
          </cell>
          <cell r="D19" t="str">
            <v>JA $</v>
          </cell>
          <cell r="E19" t="str">
            <v>MTG</v>
          </cell>
          <cell r="F19">
            <v>10</v>
          </cell>
          <cell r="G19" t="str">
            <v>BUSINESS</v>
          </cell>
          <cell r="H19" t="str">
            <v>R/E SVCS</v>
          </cell>
          <cell r="I19">
            <v>36489.980000000003</v>
          </cell>
          <cell r="J19">
            <v>0</v>
          </cell>
          <cell r="K19">
            <v>0</v>
          </cell>
        </row>
        <row r="20">
          <cell r="A20" t="str">
            <v>CHARLTON CECIL ET AL</v>
          </cell>
          <cell r="B20">
            <v>126</v>
          </cell>
          <cell r="C20" t="str">
            <v>04</v>
          </cell>
          <cell r="D20" t="str">
            <v>JA $</v>
          </cell>
          <cell r="E20" t="str">
            <v>O/D</v>
          </cell>
          <cell r="F20">
            <v>31.5</v>
          </cell>
          <cell r="G20" t="str">
            <v>INDIV.</v>
          </cell>
          <cell r="H20" t="str">
            <v>INDIV.</v>
          </cell>
          <cell r="I20">
            <v>155742.46</v>
          </cell>
          <cell r="J20">
            <v>0</v>
          </cell>
          <cell r="K20">
            <v>0</v>
          </cell>
        </row>
        <row r="21">
          <cell r="A21" t="str">
            <v>CHECKER CHEMICALS LIMITED</v>
          </cell>
          <cell r="B21">
            <v>127</v>
          </cell>
          <cell r="C21" t="str">
            <v>06</v>
          </cell>
          <cell r="D21" t="str">
            <v>JA $</v>
          </cell>
          <cell r="E21" t="str">
            <v>O/D</v>
          </cell>
          <cell r="F21">
            <v>19</v>
          </cell>
          <cell r="G21" t="str">
            <v>BUSINESS</v>
          </cell>
          <cell r="H21" t="str">
            <v>MFG-CHEM</v>
          </cell>
          <cell r="I21">
            <v>933711.27</v>
          </cell>
          <cell r="J21">
            <v>0</v>
          </cell>
          <cell r="K21">
            <v>0</v>
          </cell>
        </row>
        <row r="22">
          <cell r="A22" t="str">
            <v>CHECKER INT'L</v>
          </cell>
          <cell r="B22">
            <v>120</v>
          </cell>
          <cell r="C22" t="str">
            <v>02</v>
          </cell>
          <cell r="D22" t="str">
            <v>USD</v>
          </cell>
          <cell r="E22" t="str">
            <v>TERM</v>
          </cell>
          <cell r="F22">
            <v>12</v>
          </cell>
          <cell r="G22" t="str">
            <v>BUSINESS</v>
          </cell>
          <cell r="H22" t="str">
            <v>MFG-CHEM</v>
          </cell>
          <cell r="I22">
            <v>1881465.27</v>
          </cell>
          <cell r="J22">
            <v>38523.039926289923</v>
          </cell>
          <cell r="K22">
            <v>1881465.27</v>
          </cell>
        </row>
        <row r="23">
          <cell r="A23" t="str">
            <v>CIVIL ENG. RESEARCH AND TESTING</v>
          </cell>
          <cell r="B23">
            <v>127</v>
          </cell>
          <cell r="C23" t="str">
            <v>06</v>
          </cell>
          <cell r="D23" t="str">
            <v>JA $</v>
          </cell>
          <cell r="E23" t="str">
            <v>O/D</v>
          </cell>
          <cell r="F23">
            <v>19</v>
          </cell>
          <cell r="G23" t="str">
            <v>BUSINESS</v>
          </cell>
          <cell r="H23" t="str">
            <v>PROF.</v>
          </cell>
          <cell r="I23">
            <v>394849.97</v>
          </cell>
          <cell r="J23">
            <v>0</v>
          </cell>
          <cell r="K23">
            <v>0</v>
          </cell>
        </row>
        <row r="24">
          <cell r="A24" t="str">
            <v>CLARKE WILLIAM</v>
          </cell>
          <cell r="B24">
            <v>120</v>
          </cell>
          <cell r="C24" t="str">
            <v>52</v>
          </cell>
          <cell r="D24" t="str">
            <v>USD</v>
          </cell>
          <cell r="E24" t="str">
            <v>TERM</v>
          </cell>
          <cell r="F24">
            <v>15</v>
          </cell>
          <cell r="G24" t="str">
            <v>INDIV.</v>
          </cell>
          <cell r="H24" t="str">
            <v>INDIV.</v>
          </cell>
          <cell r="I24">
            <v>4884000</v>
          </cell>
          <cell r="J24">
            <v>100000</v>
          </cell>
          <cell r="K24">
            <v>4884000</v>
          </cell>
        </row>
        <row r="25">
          <cell r="A25" t="str">
            <v>CN INDUSTRIAL SUPPLIES LTD.</v>
          </cell>
          <cell r="B25">
            <v>120</v>
          </cell>
          <cell r="C25" t="str">
            <v>42</v>
          </cell>
          <cell r="D25" t="str">
            <v>USD</v>
          </cell>
          <cell r="E25" t="str">
            <v>TERM</v>
          </cell>
          <cell r="F25">
            <v>14</v>
          </cell>
          <cell r="G25" t="str">
            <v>BUSINESS</v>
          </cell>
          <cell r="H25" t="str">
            <v>DIST'N</v>
          </cell>
          <cell r="I25">
            <v>1881316.8</v>
          </cell>
          <cell r="J25">
            <v>38520</v>
          </cell>
          <cell r="K25">
            <v>1881316.8</v>
          </cell>
        </row>
        <row r="26">
          <cell r="A26" t="str">
            <v>COATES BROTHERS JAMAICA LIMITED</v>
          </cell>
          <cell r="B26">
            <v>120</v>
          </cell>
          <cell r="C26" t="str">
            <v>04</v>
          </cell>
          <cell r="D26" t="str">
            <v>JA $</v>
          </cell>
          <cell r="E26" t="str">
            <v>TERM</v>
          </cell>
          <cell r="F26">
            <v>15</v>
          </cell>
          <cell r="G26" t="str">
            <v>BUSINESS</v>
          </cell>
          <cell r="H26" t="str">
            <v>PROF.</v>
          </cell>
          <cell r="I26">
            <v>1883924.58</v>
          </cell>
          <cell r="J26">
            <v>0</v>
          </cell>
          <cell r="K26">
            <v>0</v>
          </cell>
        </row>
        <row r="27">
          <cell r="A27" t="str">
            <v>CODNER YVONNE AND OR MICHAEL</v>
          </cell>
          <cell r="B27">
            <v>200</v>
          </cell>
          <cell r="C27" t="str">
            <v>01</v>
          </cell>
          <cell r="D27" t="str">
            <v>JA $</v>
          </cell>
          <cell r="E27" t="str">
            <v>O/D</v>
          </cell>
          <cell r="F27">
            <v>0</v>
          </cell>
          <cell r="G27" t="str">
            <v>INDIV.</v>
          </cell>
          <cell r="H27" t="str">
            <v>INDIV.</v>
          </cell>
          <cell r="I27">
            <v>6348.64</v>
          </cell>
          <cell r="J27">
            <v>0</v>
          </cell>
          <cell r="K27">
            <v>0</v>
          </cell>
        </row>
        <row r="28">
          <cell r="A28" t="str">
            <v>COLGATE PALMOLIVE</v>
          </cell>
          <cell r="B28">
            <v>120</v>
          </cell>
          <cell r="C28" t="str">
            <v>04</v>
          </cell>
          <cell r="D28" t="str">
            <v>JA $</v>
          </cell>
          <cell r="E28" t="str">
            <v>TERM</v>
          </cell>
          <cell r="F28">
            <v>26.5</v>
          </cell>
          <cell r="G28" t="str">
            <v>BUSINESS</v>
          </cell>
          <cell r="H28" t="str">
            <v>DIST'N</v>
          </cell>
          <cell r="I28">
            <v>379245.14</v>
          </cell>
          <cell r="J28">
            <v>0</v>
          </cell>
          <cell r="K28">
            <v>0</v>
          </cell>
        </row>
        <row r="29">
          <cell r="A29" t="str">
            <v>CONTINENTAL BAKING CO.</v>
          </cell>
          <cell r="B29">
            <v>150</v>
          </cell>
          <cell r="C29" t="str">
            <v>00</v>
          </cell>
          <cell r="D29" t="str">
            <v>USD</v>
          </cell>
          <cell r="E29" t="str">
            <v>LEASE</v>
          </cell>
          <cell r="F29">
            <v>15</v>
          </cell>
          <cell r="G29" t="str">
            <v>BUSINESS</v>
          </cell>
          <cell r="H29" t="str">
            <v>FOOD</v>
          </cell>
          <cell r="I29">
            <v>12090095.85</v>
          </cell>
          <cell r="J29">
            <v>247544.96007371004</v>
          </cell>
          <cell r="K29">
            <v>12090095.85</v>
          </cell>
        </row>
        <row r="30">
          <cell r="A30" t="str">
            <v>CONTINENTAL BAKING CO.</v>
          </cell>
          <cell r="B30">
            <v>150</v>
          </cell>
          <cell r="C30" t="str">
            <v>00</v>
          </cell>
          <cell r="D30" t="str">
            <v>USD</v>
          </cell>
          <cell r="E30" t="str">
            <v>LEASE</v>
          </cell>
          <cell r="F30">
            <v>15</v>
          </cell>
          <cell r="G30" t="str">
            <v>BUSINESS</v>
          </cell>
          <cell r="H30" t="str">
            <v>FOOD</v>
          </cell>
          <cell r="I30">
            <v>22657368.800000001</v>
          </cell>
          <cell r="J30">
            <v>463910.09009009006</v>
          </cell>
          <cell r="K30">
            <v>22657368.800000001</v>
          </cell>
        </row>
        <row r="31">
          <cell r="A31" t="str">
            <v>CUFFE MICHAEL OR DANA</v>
          </cell>
          <cell r="B31">
            <v>200</v>
          </cell>
          <cell r="C31" t="str">
            <v>05</v>
          </cell>
          <cell r="D31" t="str">
            <v>JA $</v>
          </cell>
          <cell r="E31" t="str">
            <v>O/D</v>
          </cell>
          <cell r="F31">
            <v>31.5</v>
          </cell>
          <cell r="G31" t="str">
            <v>INDIV.</v>
          </cell>
          <cell r="H31" t="str">
            <v>INDIV.</v>
          </cell>
          <cell r="I31">
            <v>1658.43</v>
          </cell>
          <cell r="J31">
            <v>0</v>
          </cell>
          <cell r="K31">
            <v>0</v>
          </cell>
        </row>
        <row r="32">
          <cell r="A32" t="str">
            <v>CUMIS INSURANCE SOCIETY INC.</v>
          </cell>
          <cell r="B32">
            <v>200</v>
          </cell>
          <cell r="C32" t="str">
            <v>16</v>
          </cell>
          <cell r="D32" t="str">
            <v>JA $</v>
          </cell>
          <cell r="E32" t="str">
            <v>O/D</v>
          </cell>
          <cell r="F32">
            <v>31.5</v>
          </cell>
          <cell r="G32" t="str">
            <v>BUSINESS</v>
          </cell>
          <cell r="H32" t="str">
            <v>PROF.</v>
          </cell>
          <cell r="I32">
            <v>100</v>
          </cell>
          <cell r="J32">
            <v>0</v>
          </cell>
          <cell r="K32">
            <v>0</v>
          </cell>
        </row>
        <row r="33">
          <cell r="A33" t="str">
            <v>DARAMOLA BANJO S.</v>
          </cell>
          <cell r="B33">
            <v>200</v>
          </cell>
          <cell r="C33" t="str">
            <v>05</v>
          </cell>
          <cell r="D33" t="str">
            <v>JA $</v>
          </cell>
          <cell r="E33" t="str">
            <v>O/D</v>
          </cell>
          <cell r="F33">
            <v>31.5</v>
          </cell>
          <cell r="G33" t="str">
            <v>INDIV.</v>
          </cell>
          <cell r="H33" t="str">
            <v>INDIV.</v>
          </cell>
          <cell r="I33">
            <v>75.37</v>
          </cell>
          <cell r="J33">
            <v>0</v>
          </cell>
          <cell r="K33">
            <v>0</v>
          </cell>
        </row>
        <row r="34">
          <cell r="A34" t="str">
            <v>DAVY NIGEL AND OR JENNIFER</v>
          </cell>
          <cell r="B34">
            <v>200</v>
          </cell>
          <cell r="C34" t="str">
            <v>05</v>
          </cell>
          <cell r="D34" t="str">
            <v>JA $</v>
          </cell>
          <cell r="E34" t="str">
            <v>O/D</v>
          </cell>
          <cell r="F34">
            <v>31.5</v>
          </cell>
          <cell r="G34" t="str">
            <v>INDIV.</v>
          </cell>
          <cell r="H34" t="str">
            <v>INDIV.</v>
          </cell>
          <cell r="I34">
            <v>2593.04</v>
          </cell>
          <cell r="J34">
            <v>0</v>
          </cell>
          <cell r="K34">
            <v>0</v>
          </cell>
        </row>
        <row r="35">
          <cell r="A35" t="str">
            <v>DAWKINS SUZETTE AND OR STEPHEN</v>
          </cell>
          <cell r="B35">
            <v>200</v>
          </cell>
          <cell r="C35" t="str">
            <v>01</v>
          </cell>
          <cell r="D35" t="str">
            <v>JA $</v>
          </cell>
          <cell r="E35" t="str">
            <v>O/D</v>
          </cell>
          <cell r="F35">
            <v>0</v>
          </cell>
          <cell r="G35" t="str">
            <v>INDIV.</v>
          </cell>
          <cell r="H35" t="str">
            <v>INDIV.</v>
          </cell>
          <cell r="I35">
            <v>1868.71</v>
          </cell>
          <cell r="J35">
            <v>0</v>
          </cell>
          <cell r="K35">
            <v>0</v>
          </cell>
        </row>
        <row r="36">
          <cell r="A36" t="str">
            <v>DEHRING BUNTING AND GOLDING LTD.</v>
          </cell>
          <cell r="B36">
            <v>200</v>
          </cell>
          <cell r="C36" t="str">
            <v>16</v>
          </cell>
          <cell r="D36" t="str">
            <v>JA $</v>
          </cell>
          <cell r="E36" t="str">
            <v>O/D</v>
          </cell>
          <cell r="F36">
            <v>31.5</v>
          </cell>
          <cell r="G36" t="str">
            <v>F.I.</v>
          </cell>
          <cell r="H36" t="str">
            <v>F.I.</v>
          </cell>
          <cell r="I36">
            <v>202.4</v>
          </cell>
          <cell r="J36">
            <v>0</v>
          </cell>
          <cell r="K36">
            <v>0</v>
          </cell>
        </row>
        <row r="37">
          <cell r="A37" t="str">
            <v>DONALD ROBERT AND WENDY</v>
          </cell>
          <cell r="B37">
            <v>200</v>
          </cell>
          <cell r="C37" t="str">
            <v>05</v>
          </cell>
          <cell r="D37" t="str">
            <v>JA $</v>
          </cell>
          <cell r="E37" t="str">
            <v>O/D</v>
          </cell>
          <cell r="F37">
            <v>31.5</v>
          </cell>
          <cell r="G37" t="str">
            <v>INDIV.</v>
          </cell>
          <cell r="H37" t="str">
            <v>INDIV.</v>
          </cell>
          <cell r="I37">
            <v>14.77</v>
          </cell>
          <cell r="J37">
            <v>0</v>
          </cell>
          <cell r="K37">
            <v>0</v>
          </cell>
        </row>
        <row r="38">
          <cell r="A38" t="str">
            <v>DUQUESNAY RONALD</v>
          </cell>
          <cell r="B38">
            <v>120</v>
          </cell>
          <cell r="C38" t="str">
            <v>03</v>
          </cell>
          <cell r="D38" t="str">
            <v>JA $</v>
          </cell>
          <cell r="E38" t="str">
            <v>MTG</v>
          </cell>
          <cell r="F38">
            <v>10</v>
          </cell>
          <cell r="G38" t="str">
            <v>INDIV.</v>
          </cell>
          <cell r="H38" t="str">
            <v>INDIV.</v>
          </cell>
          <cell r="I38">
            <v>1854.5</v>
          </cell>
          <cell r="J38">
            <v>0</v>
          </cell>
          <cell r="K38">
            <v>0</v>
          </cell>
        </row>
        <row r="39">
          <cell r="A39" t="str">
            <v>DUQUESNAY RONALD</v>
          </cell>
          <cell r="B39">
            <v>120</v>
          </cell>
          <cell r="C39" t="str">
            <v>33</v>
          </cell>
          <cell r="D39" t="str">
            <v>JA $</v>
          </cell>
          <cell r="E39" t="str">
            <v>MTG</v>
          </cell>
          <cell r="F39">
            <v>10</v>
          </cell>
          <cell r="G39" t="str">
            <v>INDIV.</v>
          </cell>
          <cell r="H39" t="str">
            <v>INDIV.</v>
          </cell>
          <cell r="I39">
            <v>36160.36</v>
          </cell>
          <cell r="J39">
            <v>0</v>
          </cell>
          <cell r="K39">
            <v>0</v>
          </cell>
        </row>
        <row r="40">
          <cell r="A40" t="str">
            <v>DUQUESNAY STEPHEN</v>
          </cell>
          <cell r="B40">
            <v>120</v>
          </cell>
          <cell r="C40" t="str">
            <v>03</v>
          </cell>
          <cell r="D40" t="str">
            <v>JA $</v>
          </cell>
          <cell r="E40" t="str">
            <v>MTG</v>
          </cell>
          <cell r="F40">
            <v>10</v>
          </cell>
          <cell r="G40" t="str">
            <v>INDIV.</v>
          </cell>
          <cell r="H40" t="str">
            <v>INDIV.</v>
          </cell>
          <cell r="I40">
            <v>927.27</v>
          </cell>
          <cell r="J40">
            <v>0</v>
          </cell>
          <cell r="K40">
            <v>0</v>
          </cell>
        </row>
        <row r="41">
          <cell r="A41" t="str">
            <v>DUQUESNAY STEPHEN</v>
          </cell>
          <cell r="B41">
            <v>120</v>
          </cell>
          <cell r="C41" t="str">
            <v>33</v>
          </cell>
          <cell r="D41" t="str">
            <v>JA $</v>
          </cell>
          <cell r="E41" t="str">
            <v>MTG</v>
          </cell>
          <cell r="F41">
            <v>10</v>
          </cell>
          <cell r="G41" t="str">
            <v>INDIV.</v>
          </cell>
          <cell r="H41" t="str">
            <v>INDIV.</v>
          </cell>
          <cell r="I41">
            <v>36065.550000000003</v>
          </cell>
          <cell r="J41">
            <v>0</v>
          </cell>
          <cell r="K41">
            <v>0</v>
          </cell>
        </row>
        <row r="42">
          <cell r="A42" t="str">
            <v>EMBASSY OF PERU</v>
          </cell>
          <cell r="B42">
            <v>200</v>
          </cell>
          <cell r="C42" t="str">
            <v>22</v>
          </cell>
          <cell r="D42" t="str">
            <v>USD</v>
          </cell>
          <cell r="E42" t="str">
            <v>O/D</v>
          </cell>
          <cell r="F42">
            <v>31.5</v>
          </cell>
          <cell r="G42" t="str">
            <v>OVERSEAS</v>
          </cell>
          <cell r="H42" t="str">
            <v>RESIDENTS</v>
          </cell>
          <cell r="I42">
            <v>504.03</v>
          </cell>
          <cell r="J42">
            <v>10.320024570024568</v>
          </cell>
          <cell r="K42">
            <v>504.02999999999992</v>
          </cell>
        </row>
        <row r="43">
          <cell r="A43" t="str">
            <v>EMULTECH SUPPLY CO. LTD.</v>
          </cell>
          <cell r="B43">
            <v>120</v>
          </cell>
          <cell r="C43" t="str">
            <v>42</v>
          </cell>
          <cell r="D43" t="str">
            <v>USD</v>
          </cell>
          <cell r="E43" t="str">
            <v>TERM</v>
          </cell>
          <cell r="F43">
            <v>10</v>
          </cell>
          <cell r="G43" t="str">
            <v>BUSINESS</v>
          </cell>
          <cell r="H43" t="str">
            <v>PROF.</v>
          </cell>
          <cell r="I43">
            <v>924497.24</v>
          </cell>
          <cell r="J43">
            <v>18929.099918099917</v>
          </cell>
          <cell r="K43">
            <v>924497.24</v>
          </cell>
        </row>
        <row r="44">
          <cell r="A44" t="str">
            <v>EPPING OIL COMPANY LIMITED</v>
          </cell>
          <cell r="B44">
            <v>120</v>
          </cell>
          <cell r="C44" t="str">
            <v>50</v>
          </cell>
          <cell r="D44" t="str">
            <v>JA $</v>
          </cell>
          <cell r="E44" t="str">
            <v>TERM</v>
          </cell>
          <cell r="F44">
            <v>31</v>
          </cell>
          <cell r="G44" t="str">
            <v>BUSINESS</v>
          </cell>
          <cell r="H44" t="str">
            <v>GAS</v>
          </cell>
          <cell r="I44">
            <v>3333333.35</v>
          </cell>
          <cell r="J44">
            <v>0</v>
          </cell>
          <cell r="K44">
            <v>0</v>
          </cell>
        </row>
        <row r="45">
          <cell r="A45" t="str">
            <v>EPPING OIL COMPANY LIMITED</v>
          </cell>
          <cell r="B45">
            <v>120</v>
          </cell>
          <cell r="C45" t="str">
            <v>50</v>
          </cell>
          <cell r="D45" t="str">
            <v>JA $</v>
          </cell>
          <cell r="E45" t="str">
            <v>TERM</v>
          </cell>
          <cell r="F45">
            <v>31</v>
          </cell>
          <cell r="G45" t="str">
            <v>BUSINESS</v>
          </cell>
          <cell r="H45" t="str">
            <v>GAS</v>
          </cell>
          <cell r="I45">
            <v>249999.9</v>
          </cell>
          <cell r="J45">
            <v>0</v>
          </cell>
          <cell r="K45">
            <v>0</v>
          </cell>
        </row>
        <row r="46">
          <cell r="A46" t="str">
            <v>ESSO STANDARD OIL S.A. LTD.</v>
          </cell>
          <cell r="B46">
            <v>126</v>
          </cell>
          <cell r="C46" t="str">
            <v>02</v>
          </cell>
          <cell r="D46" t="str">
            <v>JA $</v>
          </cell>
          <cell r="E46" t="str">
            <v>O/D</v>
          </cell>
          <cell r="F46">
            <v>26.3</v>
          </cell>
          <cell r="G46" t="str">
            <v>BUSINESS</v>
          </cell>
          <cell r="H46" t="str">
            <v>GAS</v>
          </cell>
          <cell r="I46">
            <v>680762.71</v>
          </cell>
          <cell r="J46">
            <v>0</v>
          </cell>
          <cell r="K46">
            <v>0</v>
          </cell>
        </row>
        <row r="47">
          <cell r="A47" t="str">
            <v>FALCON CORPORATION LIMITED</v>
          </cell>
          <cell r="B47">
            <v>120</v>
          </cell>
          <cell r="C47" t="str">
            <v>42</v>
          </cell>
          <cell r="D47" t="str">
            <v>USD</v>
          </cell>
          <cell r="E47" t="str">
            <v>TERM</v>
          </cell>
          <cell r="F47">
            <v>15</v>
          </cell>
          <cell r="G47" t="str">
            <v>BUSINESS</v>
          </cell>
          <cell r="H47" t="str">
            <v>DIST'N</v>
          </cell>
          <cell r="I47">
            <v>1465200</v>
          </cell>
          <cell r="J47">
            <v>29999.999999999996</v>
          </cell>
          <cell r="K47">
            <v>1465200</v>
          </cell>
        </row>
        <row r="48">
          <cell r="A48" t="str">
            <v>FALCON CORPORATION LIMITED</v>
          </cell>
          <cell r="B48">
            <v>200</v>
          </cell>
          <cell r="C48" t="str">
            <v>66</v>
          </cell>
          <cell r="D48" t="str">
            <v>JA $</v>
          </cell>
          <cell r="E48" t="str">
            <v>O/D</v>
          </cell>
          <cell r="F48">
            <v>31.5</v>
          </cell>
          <cell r="G48" t="str">
            <v>BUSINESS</v>
          </cell>
          <cell r="H48" t="str">
            <v>DIST'N</v>
          </cell>
          <cell r="I48">
            <v>17247.060000000001</v>
          </cell>
          <cell r="J48">
            <v>0</v>
          </cell>
          <cell r="K48">
            <v>0</v>
          </cell>
        </row>
        <row r="49">
          <cell r="A49" t="str">
            <v>FLEURY RICHARD</v>
          </cell>
          <cell r="B49">
            <v>200</v>
          </cell>
          <cell r="C49" t="str">
            <v>05</v>
          </cell>
          <cell r="D49" t="str">
            <v>JA $</v>
          </cell>
          <cell r="E49" t="str">
            <v>O/D</v>
          </cell>
          <cell r="F49">
            <v>31.5</v>
          </cell>
          <cell r="G49" t="str">
            <v>INDIV.</v>
          </cell>
          <cell r="H49" t="str">
            <v>INDIV.</v>
          </cell>
          <cell r="I49">
            <v>99.3</v>
          </cell>
          <cell r="J49">
            <v>0</v>
          </cell>
          <cell r="K49">
            <v>0</v>
          </cell>
        </row>
        <row r="50">
          <cell r="A50" t="str">
            <v>FUTURE FITNESS</v>
          </cell>
          <cell r="B50">
            <v>200</v>
          </cell>
          <cell r="C50" t="str">
            <v>66</v>
          </cell>
          <cell r="D50" t="str">
            <v>JA $</v>
          </cell>
          <cell r="E50" t="str">
            <v>O/D</v>
          </cell>
          <cell r="F50">
            <v>31.5</v>
          </cell>
          <cell r="G50" t="str">
            <v>BUSINESS</v>
          </cell>
          <cell r="H50" t="str">
            <v>PROF.</v>
          </cell>
          <cell r="I50">
            <v>486.9</v>
          </cell>
          <cell r="J50">
            <v>0</v>
          </cell>
          <cell r="K50">
            <v>0</v>
          </cell>
        </row>
        <row r="51">
          <cell r="A51" t="str">
            <v>GALLIMORE HEATHER OR REPOLE F.</v>
          </cell>
          <cell r="B51">
            <v>200</v>
          </cell>
          <cell r="C51" t="str">
            <v>05</v>
          </cell>
          <cell r="D51" t="str">
            <v>JA $</v>
          </cell>
          <cell r="E51" t="str">
            <v>O/D</v>
          </cell>
          <cell r="F51">
            <v>31.5</v>
          </cell>
          <cell r="G51" t="str">
            <v>INDIV.</v>
          </cell>
          <cell r="H51" t="str">
            <v>INDIV.</v>
          </cell>
          <cell r="I51">
            <v>84.09</v>
          </cell>
          <cell r="J51">
            <v>0</v>
          </cell>
          <cell r="K51">
            <v>0</v>
          </cell>
        </row>
        <row r="52">
          <cell r="A52" t="str">
            <v>GENERAL TOOL AND SUPPLY</v>
          </cell>
          <cell r="B52">
            <v>120</v>
          </cell>
          <cell r="C52" t="str">
            <v>42</v>
          </cell>
          <cell r="D52" t="str">
            <v>USD</v>
          </cell>
          <cell r="E52" t="str">
            <v>TERM</v>
          </cell>
          <cell r="F52">
            <v>15</v>
          </cell>
          <cell r="G52" t="str">
            <v>BUSINESS</v>
          </cell>
          <cell r="H52" t="str">
            <v>DIST'N</v>
          </cell>
          <cell r="I52">
            <v>7323301.5899999999</v>
          </cell>
          <cell r="J52">
            <v>149944.75</v>
          </cell>
          <cell r="K52">
            <v>7323301.5900000008</v>
          </cell>
        </row>
        <row r="53">
          <cell r="A53" t="str">
            <v>GENERAL TOOL AND SUPPLY</v>
          </cell>
          <cell r="B53">
            <v>200</v>
          </cell>
          <cell r="C53" t="str">
            <v>66</v>
          </cell>
          <cell r="D53" t="str">
            <v>JA $</v>
          </cell>
          <cell r="E53" t="str">
            <v>O/D</v>
          </cell>
          <cell r="F53">
            <v>31.5</v>
          </cell>
          <cell r="G53" t="str">
            <v>BUSINESS</v>
          </cell>
          <cell r="H53" t="str">
            <v>DIST'N</v>
          </cell>
          <cell r="I53">
            <v>70797.039999999994</v>
          </cell>
          <cell r="J53">
            <v>0</v>
          </cell>
          <cell r="K53">
            <v>0</v>
          </cell>
        </row>
        <row r="54">
          <cell r="A54" t="str">
            <v>GORDON MICHAEL ANTHONY</v>
          </cell>
          <cell r="B54">
            <v>200</v>
          </cell>
          <cell r="C54" t="str">
            <v>05</v>
          </cell>
          <cell r="D54" t="str">
            <v>JA $</v>
          </cell>
          <cell r="E54" t="str">
            <v>O/D</v>
          </cell>
          <cell r="F54">
            <v>31.5</v>
          </cell>
          <cell r="G54" t="str">
            <v>INDIV.</v>
          </cell>
          <cell r="H54" t="str">
            <v>INDIV.</v>
          </cell>
          <cell r="I54">
            <v>119.36</v>
          </cell>
          <cell r="J54">
            <v>0</v>
          </cell>
          <cell r="K54">
            <v>0</v>
          </cell>
        </row>
        <row r="55">
          <cell r="A55" t="str">
            <v>GOVERNMENT OF JAMAICA</v>
          </cell>
          <cell r="B55">
            <v>120</v>
          </cell>
          <cell r="C55" t="str">
            <v>18</v>
          </cell>
          <cell r="D55" t="str">
            <v>USD</v>
          </cell>
          <cell r="E55" t="str">
            <v>TERM</v>
          </cell>
          <cell r="F55">
            <v>10</v>
          </cell>
          <cell r="G55" t="str">
            <v>C.G</v>
          </cell>
          <cell r="H55" t="str">
            <v>C.G</v>
          </cell>
          <cell r="I55">
            <v>143935983.53999999</v>
          </cell>
          <cell r="J55">
            <v>2947092.2100737095</v>
          </cell>
          <cell r="K55">
            <v>143935983.53999999</v>
          </cell>
        </row>
        <row r="56">
          <cell r="A56" t="str">
            <v>GOVERNMENT OF JAMAICA</v>
          </cell>
          <cell r="B56">
            <v>120</v>
          </cell>
          <cell r="C56" t="str">
            <v>53</v>
          </cell>
          <cell r="D56" t="str">
            <v>USD</v>
          </cell>
          <cell r="E56" t="str">
            <v>TERM</v>
          </cell>
          <cell r="F56">
            <v>10</v>
          </cell>
          <cell r="G56" t="str">
            <v>C.G</v>
          </cell>
          <cell r="H56" t="str">
            <v>C.G</v>
          </cell>
          <cell r="I56">
            <v>5815350.96</v>
          </cell>
          <cell r="J56">
            <v>119069.42997542997</v>
          </cell>
          <cell r="K56">
            <v>5815350.96</v>
          </cell>
        </row>
        <row r="57">
          <cell r="A57" t="str">
            <v>GOVERNMENT OF JAMAICA</v>
          </cell>
          <cell r="B57">
            <v>120</v>
          </cell>
          <cell r="C57" t="str">
            <v>53</v>
          </cell>
          <cell r="D57" t="str">
            <v>USD</v>
          </cell>
          <cell r="E57" t="str">
            <v>TERM</v>
          </cell>
          <cell r="F57">
            <v>10</v>
          </cell>
          <cell r="G57" t="str">
            <v>C.G</v>
          </cell>
          <cell r="H57" t="str">
            <v>C.G</v>
          </cell>
          <cell r="I57">
            <v>514712.55</v>
          </cell>
          <cell r="J57">
            <v>10538.749999999998</v>
          </cell>
          <cell r="K57">
            <v>514712.54999999993</v>
          </cell>
        </row>
        <row r="58">
          <cell r="A58" t="str">
            <v>GOVERNMENT OF JAMAICA</v>
          </cell>
          <cell r="B58">
            <v>120</v>
          </cell>
          <cell r="C58" t="str">
            <v>53</v>
          </cell>
          <cell r="D58" t="str">
            <v>USD</v>
          </cell>
          <cell r="E58" t="str">
            <v>TERM</v>
          </cell>
          <cell r="F58">
            <v>10</v>
          </cell>
          <cell r="G58" t="str">
            <v>C.G</v>
          </cell>
          <cell r="H58" t="str">
            <v>C.G</v>
          </cell>
          <cell r="I58">
            <v>82948446.480000004</v>
          </cell>
          <cell r="J58">
            <v>1698371.14004914</v>
          </cell>
          <cell r="K58">
            <v>82948446.480000004</v>
          </cell>
        </row>
        <row r="59">
          <cell r="A59" t="str">
            <v>GRACE KENNEDY REMITTANCE SERVICE</v>
          </cell>
          <cell r="B59">
            <v>120</v>
          </cell>
          <cell r="C59" t="str">
            <v>04</v>
          </cell>
          <cell r="D59" t="str">
            <v>JA $</v>
          </cell>
          <cell r="E59" t="str">
            <v>TERM</v>
          </cell>
          <cell r="F59">
            <v>32</v>
          </cell>
          <cell r="G59" t="str">
            <v>F.I.</v>
          </cell>
          <cell r="H59" t="str">
            <v>F.I.</v>
          </cell>
          <cell r="I59">
            <v>1454458.98</v>
          </cell>
          <cell r="J59">
            <v>0</v>
          </cell>
          <cell r="K59">
            <v>0</v>
          </cell>
        </row>
        <row r="60">
          <cell r="A60" t="str">
            <v>GRAHAM VELMA OR JASON</v>
          </cell>
          <cell r="B60">
            <v>200</v>
          </cell>
          <cell r="C60" t="str">
            <v>05</v>
          </cell>
          <cell r="D60" t="str">
            <v>JA $</v>
          </cell>
          <cell r="E60" t="str">
            <v>O/D</v>
          </cell>
          <cell r="F60">
            <v>31.5</v>
          </cell>
          <cell r="G60" t="str">
            <v>INDIV.</v>
          </cell>
          <cell r="H60" t="str">
            <v>INDIV.</v>
          </cell>
          <cell r="I60">
            <v>5032.1400000000003</v>
          </cell>
          <cell r="J60">
            <v>0</v>
          </cell>
          <cell r="K60">
            <v>0</v>
          </cell>
        </row>
        <row r="61">
          <cell r="A61" t="str">
            <v>HARDWARE &amp; LUMBER LTD.</v>
          </cell>
          <cell r="B61">
            <v>127</v>
          </cell>
          <cell r="C61" t="str">
            <v>02</v>
          </cell>
          <cell r="D61" t="str">
            <v>JA $</v>
          </cell>
          <cell r="E61" t="str">
            <v>O/D</v>
          </cell>
          <cell r="F61">
            <v>19</v>
          </cell>
          <cell r="G61" t="str">
            <v>BUSINESS</v>
          </cell>
          <cell r="H61" t="str">
            <v>DIST'N</v>
          </cell>
          <cell r="I61">
            <v>5586557.9699999997</v>
          </cell>
          <cell r="J61">
            <v>0</v>
          </cell>
          <cell r="K61">
            <v>0</v>
          </cell>
        </row>
        <row r="62">
          <cell r="A62" t="str">
            <v>HARMAN SALES COMPANY LTD.</v>
          </cell>
          <cell r="B62">
            <v>127</v>
          </cell>
          <cell r="C62" t="str">
            <v>06</v>
          </cell>
          <cell r="D62" t="str">
            <v>JA $</v>
          </cell>
          <cell r="E62" t="str">
            <v>O/D</v>
          </cell>
          <cell r="F62">
            <v>19</v>
          </cell>
          <cell r="G62" t="str">
            <v>BUSINESS</v>
          </cell>
          <cell r="H62" t="str">
            <v>DIST'N</v>
          </cell>
          <cell r="I62">
            <v>39156.199999999997</v>
          </cell>
          <cell r="J62">
            <v>0</v>
          </cell>
          <cell r="K62">
            <v>0</v>
          </cell>
        </row>
        <row r="63">
          <cell r="A63" t="str">
            <v>HAYE CRISTOPHER F.</v>
          </cell>
          <cell r="B63">
            <v>200</v>
          </cell>
          <cell r="C63" t="str">
            <v>05</v>
          </cell>
          <cell r="D63" t="str">
            <v>JA $</v>
          </cell>
          <cell r="E63" t="str">
            <v>O/D</v>
          </cell>
          <cell r="F63">
            <v>31.5</v>
          </cell>
          <cell r="G63" t="str">
            <v>INDIV.</v>
          </cell>
          <cell r="H63" t="str">
            <v>INDIV.</v>
          </cell>
          <cell r="I63">
            <v>145.78</v>
          </cell>
          <cell r="J63">
            <v>0</v>
          </cell>
          <cell r="K63">
            <v>0</v>
          </cell>
        </row>
        <row r="64">
          <cell r="A64" t="str">
            <v>HIGHGATE FOOD PRODUCTS LIMITED</v>
          </cell>
          <cell r="B64">
            <v>200</v>
          </cell>
          <cell r="C64" t="str">
            <v>02</v>
          </cell>
          <cell r="D64" t="str">
            <v>JA $</v>
          </cell>
          <cell r="E64" t="str">
            <v>O/D</v>
          </cell>
          <cell r="F64">
            <v>31.5</v>
          </cell>
          <cell r="G64" t="str">
            <v>BUSINESS</v>
          </cell>
          <cell r="H64" t="str">
            <v>FOOD</v>
          </cell>
          <cell r="I64">
            <v>28.81</v>
          </cell>
          <cell r="J64">
            <v>0</v>
          </cell>
          <cell r="K64">
            <v>0</v>
          </cell>
        </row>
        <row r="65">
          <cell r="A65" t="str">
            <v>HOLIDAY EXPLORERS LTD.</v>
          </cell>
          <cell r="B65">
            <v>200</v>
          </cell>
          <cell r="C65" t="str">
            <v>66</v>
          </cell>
          <cell r="D65" t="str">
            <v>JA $</v>
          </cell>
          <cell r="E65" t="str">
            <v>O/D</v>
          </cell>
          <cell r="F65">
            <v>31.5</v>
          </cell>
          <cell r="G65" t="str">
            <v>BUSINESS</v>
          </cell>
          <cell r="H65" t="str">
            <v>TOURISM</v>
          </cell>
          <cell r="I65">
            <v>52.05</v>
          </cell>
          <cell r="J65">
            <v>0</v>
          </cell>
          <cell r="K65">
            <v>0</v>
          </cell>
        </row>
        <row r="66">
          <cell r="A66" t="str">
            <v>HWE MINING AND CONTRACTING LTD.</v>
          </cell>
          <cell r="B66">
            <v>120</v>
          </cell>
          <cell r="C66" t="str">
            <v>04</v>
          </cell>
          <cell r="D66" t="str">
            <v>USD</v>
          </cell>
          <cell r="E66" t="str">
            <v>TERM</v>
          </cell>
          <cell r="F66">
            <v>12</v>
          </cell>
          <cell r="G66" t="str">
            <v>BUSINESS</v>
          </cell>
          <cell r="H66" t="str">
            <v>MINING</v>
          </cell>
          <cell r="I66">
            <v>1232086.19</v>
          </cell>
          <cell r="J66">
            <v>25226.989967239966</v>
          </cell>
          <cell r="K66">
            <v>1232086.19</v>
          </cell>
        </row>
        <row r="67">
          <cell r="A67" t="str">
            <v>HYDE DEBBIE-ANNE</v>
          </cell>
          <cell r="B67">
            <v>200</v>
          </cell>
          <cell r="C67" t="str">
            <v>01</v>
          </cell>
          <cell r="D67" t="str">
            <v>JA $</v>
          </cell>
          <cell r="E67" t="str">
            <v>O/D</v>
          </cell>
          <cell r="F67">
            <v>0</v>
          </cell>
          <cell r="G67" t="str">
            <v>INDIV.</v>
          </cell>
          <cell r="H67" t="str">
            <v>INDIV.</v>
          </cell>
          <cell r="I67">
            <v>375.35</v>
          </cell>
          <cell r="J67">
            <v>0</v>
          </cell>
          <cell r="K67">
            <v>0</v>
          </cell>
        </row>
        <row r="68">
          <cell r="A68" t="str">
            <v>INTERNATIONAL HOTELS</v>
          </cell>
          <cell r="B68">
            <v>150</v>
          </cell>
          <cell r="C68" t="str">
            <v>00</v>
          </cell>
          <cell r="D68" t="str">
            <v>USD</v>
          </cell>
          <cell r="E68" t="str">
            <v>LEASE</v>
          </cell>
          <cell r="F68">
            <v>12.5</v>
          </cell>
          <cell r="G68" t="str">
            <v>BUSINESS</v>
          </cell>
          <cell r="H68" t="str">
            <v>TOURISM</v>
          </cell>
          <cell r="I68">
            <v>45706706.920000002</v>
          </cell>
          <cell r="J68">
            <v>935845.76003275998</v>
          </cell>
          <cell r="K68">
            <v>45706706.920000002</v>
          </cell>
        </row>
        <row r="69">
          <cell r="A69" t="str">
            <v>INTERNATIONAL HOTELS</v>
          </cell>
          <cell r="B69">
            <v>150</v>
          </cell>
          <cell r="C69" t="str">
            <v>01</v>
          </cell>
          <cell r="D69" t="str">
            <v>USD</v>
          </cell>
          <cell r="E69" t="str">
            <v>LEASE</v>
          </cell>
          <cell r="F69">
            <v>12.5</v>
          </cell>
          <cell r="G69" t="str">
            <v>BUSINESS</v>
          </cell>
          <cell r="H69" t="str">
            <v>TOURISM</v>
          </cell>
          <cell r="I69">
            <v>2252239.02</v>
          </cell>
          <cell r="J69">
            <v>46114.640049140049</v>
          </cell>
          <cell r="K69">
            <v>2252239.02</v>
          </cell>
        </row>
        <row r="70">
          <cell r="A70" t="str">
            <v>IT'S A DOGS WORLD LIMITED</v>
          </cell>
          <cell r="B70">
            <v>127</v>
          </cell>
          <cell r="C70" t="str">
            <v>06</v>
          </cell>
          <cell r="D70" t="str">
            <v>JA $</v>
          </cell>
          <cell r="E70" t="str">
            <v>O/D</v>
          </cell>
          <cell r="F70">
            <v>19</v>
          </cell>
          <cell r="G70" t="str">
            <v>BUSINESS</v>
          </cell>
          <cell r="H70" t="str">
            <v>PROF.</v>
          </cell>
          <cell r="I70">
            <v>7099.15</v>
          </cell>
          <cell r="J70">
            <v>0</v>
          </cell>
          <cell r="K70">
            <v>0</v>
          </cell>
        </row>
        <row r="71">
          <cell r="A71" t="str">
            <v>J.R. WELLINGTON</v>
          </cell>
          <cell r="B71">
            <v>200</v>
          </cell>
          <cell r="C71" t="str">
            <v>67</v>
          </cell>
          <cell r="D71" t="str">
            <v>USD</v>
          </cell>
          <cell r="E71" t="str">
            <v>O/D</v>
          </cell>
          <cell r="F71">
            <v>31.5</v>
          </cell>
          <cell r="G71" t="str">
            <v>INDIV.</v>
          </cell>
          <cell r="H71" t="str">
            <v>INDIV.</v>
          </cell>
          <cell r="I71">
            <v>482.05</v>
          </cell>
          <cell r="J71">
            <v>9.8699836199836195</v>
          </cell>
          <cell r="K71">
            <v>482.05</v>
          </cell>
        </row>
        <row r="72">
          <cell r="A72" t="str">
            <v>JACKSON LENWORTH OR JANET</v>
          </cell>
          <cell r="B72">
            <v>200</v>
          </cell>
          <cell r="C72" t="str">
            <v>05</v>
          </cell>
          <cell r="D72" t="str">
            <v>JA $</v>
          </cell>
          <cell r="E72" t="str">
            <v>O/D</v>
          </cell>
          <cell r="F72">
            <v>31.5</v>
          </cell>
          <cell r="G72" t="str">
            <v>INDIV.</v>
          </cell>
          <cell r="H72" t="str">
            <v>INDIV.</v>
          </cell>
          <cell r="I72">
            <v>38164.29</v>
          </cell>
          <cell r="J72">
            <v>0</v>
          </cell>
          <cell r="K72">
            <v>0</v>
          </cell>
        </row>
        <row r="73">
          <cell r="A73" t="str">
            <v>JAMAICA BROILERS GROUP</v>
          </cell>
          <cell r="B73">
            <v>120</v>
          </cell>
          <cell r="C73" t="str">
            <v>02</v>
          </cell>
          <cell r="D73" t="str">
            <v>JA $</v>
          </cell>
          <cell r="E73" t="str">
            <v>TERM</v>
          </cell>
          <cell r="F73">
            <v>12</v>
          </cell>
          <cell r="G73" t="str">
            <v>BUSINESS</v>
          </cell>
          <cell r="H73" t="str">
            <v>LIVESTOCK</v>
          </cell>
          <cell r="I73">
            <v>12078950</v>
          </cell>
          <cell r="J73">
            <v>0</v>
          </cell>
          <cell r="K73">
            <v>0</v>
          </cell>
        </row>
        <row r="74">
          <cell r="A74" t="str">
            <v>JAMAICA ELECTRICAL TECHNOLOGY</v>
          </cell>
          <cell r="B74">
            <v>126</v>
          </cell>
          <cell r="C74" t="str">
            <v>07</v>
          </cell>
          <cell r="D74" t="str">
            <v>JA $</v>
          </cell>
          <cell r="E74" t="str">
            <v>O/D</v>
          </cell>
          <cell r="F74">
            <v>21</v>
          </cell>
          <cell r="G74" t="str">
            <v>BUSINESS</v>
          </cell>
          <cell r="H74" t="str">
            <v>PROF.</v>
          </cell>
          <cell r="I74">
            <v>552135.43999999994</v>
          </cell>
          <cell r="J74">
            <v>0</v>
          </cell>
          <cell r="K74">
            <v>0</v>
          </cell>
        </row>
        <row r="75">
          <cell r="A75" t="str">
            <v>JAMAICA OBSERVER</v>
          </cell>
          <cell r="B75">
            <v>120</v>
          </cell>
          <cell r="C75" t="str">
            <v>42</v>
          </cell>
          <cell r="D75" t="str">
            <v>USD</v>
          </cell>
          <cell r="E75" t="str">
            <v>TERM</v>
          </cell>
          <cell r="F75">
            <v>9.5</v>
          </cell>
          <cell r="G75" t="str">
            <v>BUSINESS</v>
          </cell>
          <cell r="H75" t="str">
            <v>PRINT</v>
          </cell>
          <cell r="I75">
            <v>10892668.960000001</v>
          </cell>
          <cell r="J75">
            <v>223027.61998361998</v>
          </cell>
          <cell r="K75">
            <v>10892668.960000001</v>
          </cell>
        </row>
        <row r="76">
          <cell r="A76" t="str">
            <v>JAMAICA PETROLEUM TERMINALS LTD.</v>
          </cell>
          <cell r="B76">
            <v>200</v>
          </cell>
          <cell r="C76" t="str">
            <v>02</v>
          </cell>
          <cell r="D76" t="str">
            <v>JA $</v>
          </cell>
          <cell r="E76" t="str">
            <v>O/D</v>
          </cell>
          <cell r="F76">
            <v>31.5</v>
          </cell>
          <cell r="G76" t="str">
            <v>BUSINESS</v>
          </cell>
          <cell r="H76" t="str">
            <v>GAS</v>
          </cell>
          <cell r="I76">
            <v>0.7</v>
          </cell>
          <cell r="J76">
            <v>0</v>
          </cell>
          <cell r="K76">
            <v>0</v>
          </cell>
        </row>
        <row r="77">
          <cell r="A77" t="str">
            <v>JAMAICA PUBLIC SERVICE CO. LTD</v>
          </cell>
          <cell r="B77">
            <v>120</v>
          </cell>
          <cell r="C77" t="str">
            <v>02</v>
          </cell>
          <cell r="D77" t="str">
            <v>USD</v>
          </cell>
          <cell r="E77" t="str">
            <v>TERM</v>
          </cell>
          <cell r="F77">
            <v>9.75</v>
          </cell>
          <cell r="G77" t="str">
            <v>BUSINESS</v>
          </cell>
          <cell r="H77" t="str">
            <v>GAS</v>
          </cell>
          <cell r="I77">
            <v>166056000</v>
          </cell>
          <cell r="J77">
            <v>3399999.9999999995</v>
          </cell>
          <cell r="K77">
            <v>166056000</v>
          </cell>
        </row>
        <row r="78">
          <cell r="A78" t="str">
            <v>JAMAICA PUBLIC SERVICE CO. LTD</v>
          </cell>
          <cell r="B78">
            <v>128</v>
          </cell>
          <cell r="C78" t="str">
            <v>14</v>
          </cell>
          <cell r="D78" t="str">
            <v>USD</v>
          </cell>
          <cell r="E78" t="str">
            <v>L/C</v>
          </cell>
          <cell r="F78">
            <v>9.75</v>
          </cell>
          <cell r="G78" t="str">
            <v>BUSINESS</v>
          </cell>
          <cell r="H78" t="str">
            <v>GAS</v>
          </cell>
          <cell r="I78">
            <v>78599793.930000007</v>
          </cell>
          <cell r="J78">
            <v>1609332.39004914</v>
          </cell>
          <cell r="K78">
            <v>78599793.930000007</v>
          </cell>
        </row>
        <row r="79">
          <cell r="A79" t="str">
            <v>JAMES COLLETH INGIRD D.</v>
          </cell>
          <cell r="B79">
            <v>200</v>
          </cell>
          <cell r="C79" t="str">
            <v>05</v>
          </cell>
          <cell r="D79" t="str">
            <v>JA $</v>
          </cell>
          <cell r="E79" t="str">
            <v>O/D</v>
          </cell>
          <cell r="F79">
            <v>31.5</v>
          </cell>
          <cell r="G79" t="str">
            <v>INDIV.</v>
          </cell>
          <cell r="H79" t="str">
            <v>INDIV.</v>
          </cell>
          <cell r="I79">
            <v>531.4</v>
          </cell>
          <cell r="J79">
            <v>0</v>
          </cell>
          <cell r="K79">
            <v>0</v>
          </cell>
        </row>
        <row r="80">
          <cell r="A80" t="str">
            <v>JAMES SAMUELS AND CO. LTD.</v>
          </cell>
          <cell r="B80">
            <v>200</v>
          </cell>
          <cell r="C80" t="str">
            <v>66</v>
          </cell>
          <cell r="D80" t="str">
            <v>JA $</v>
          </cell>
          <cell r="E80" t="str">
            <v>O/D</v>
          </cell>
          <cell r="F80">
            <v>31.5</v>
          </cell>
          <cell r="G80" t="str">
            <v>INDIV.</v>
          </cell>
          <cell r="H80" t="str">
            <v>INDIV.</v>
          </cell>
          <cell r="I80">
            <v>10995.57</v>
          </cell>
          <cell r="J80">
            <v>0</v>
          </cell>
          <cell r="K80">
            <v>0</v>
          </cell>
        </row>
        <row r="81">
          <cell r="A81" t="str">
            <v>JARRETT VERNETA OR LITTLE M.</v>
          </cell>
          <cell r="B81">
            <v>200</v>
          </cell>
          <cell r="C81" t="str">
            <v>05</v>
          </cell>
          <cell r="D81" t="str">
            <v>JA $</v>
          </cell>
          <cell r="E81" t="str">
            <v>O/D</v>
          </cell>
          <cell r="F81">
            <v>31.5</v>
          </cell>
          <cell r="G81" t="str">
            <v>INDIV.</v>
          </cell>
          <cell r="H81" t="str">
            <v>INDIV.</v>
          </cell>
          <cell r="I81">
            <v>90.68</v>
          </cell>
          <cell r="J81">
            <v>0</v>
          </cell>
          <cell r="K81">
            <v>0</v>
          </cell>
        </row>
        <row r="82">
          <cell r="A82" t="str">
            <v>JOHNS HALL AGGREGATES LTD</v>
          </cell>
          <cell r="B82">
            <v>120</v>
          </cell>
          <cell r="C82" t="str">
            <v>95</v>
          </cell>
          <cell r="D82" t="str">
            <v>JA $</v>
          </cell>
          <cell r="E82" t="str">
            <v>TERM</v>
          </cell>
          <cell r="F82">
            <v>29</v>
          </cell>
          <cell r="G82" t="str">
            <v>BUSINESS</v>
          </cell>
          <cell r="H82" t="str">
            <v>MINING</v>
          </cell>
          <cell r="I82">
            <v>516526.97</v>
          </cell>
          <cell r="J82">
            <v>0</v>
          </cell>
          <cell r="K82">
            <v>0</v>
          </cell>
        </row>
        <row r="83">
          <cell r="A83" t="str">
            <v>JOHNSON &amp; JOHNSON JA. LTD.</v>
          </cell>
          <cell r="B83">
            <v>127</v>
          </cell>
          <cell r="C83" t="str">
            <v>01</v>
          </cell>
          <cell r="D83" t="str">
            <v>JA $</v>
          </cell>
          <cell r="E83" t="str">
            <v>O/D</v>
          </cell>
          <cell r="F83">
            <v>26.3</v>
          </cell>
          <cell r="G83" t="str">
            <v>BUSINESS</v>
          </cell>
          <cell r="H83" t="str">
            <v>DIST'N</v>
          </cell>
          <cell r="I83">
            <v>22808361.66</v>
          </cell>
          <cell r="J83">
            <v>0</v>
          </cell>
          <cell r="K83">
            <v>0</v>
          </cell>
        </row>
        <row r="84">
          <cell r="A84" t="str">
            <v>JOHNSON OTIS</v>
          </cell>
          <cell r="B84">
            <v>200</v>
          </cell>
          <cell r="C84" t="str">
            <v>05</v>
          </cell>
          <cell r="D84" t="str">
            <v>JA $</v>
          </cell>
          <cell r="E84" t="str">
            <v>O/D</v>
          </cell>
          <cell r="F84">
            <v>31.5</v>
          </cell>
          <cell r="G84" t="str">
            <v>INDIV.</v>
          </cell>
          <cell r="H84" t="str">
            <v>INDIV.</v>
          </cell>
          <cell r="I84">
            <v>318.06</v>
          </cell>
          <cell r="J84">
            <v>0</v>
          </cell>
          <cell r="K84">
            <v>0</v>
          </cell>
        </row>
        <row r="85">
          <cell r="A85" t="str">
            <v>K. CHANDIRAM LIMITED</v>
          </cell>
          <cell r="B85">
            <v>120</v>
          </cell>
          <cell r="C85" t="str">
            <v>04</v>
          </cell>
          <cell r="D85" t="str">
            <v>USD</v>
          </cell>
          <cell r="E85" t="str">
            <v>TERM</v>
          </cell>
          <cell r="F85">
            <v>12</v>
          </cell>
          <cell r="G85" t="str">
            <v>BUSINESS</v>
          </cell>
          <cell r="H85" t="str">
            <v>DIST'N</v>
          </cell>
          <cell r="I85">
            <v>3330457.72</v>
          </cell>
          <cell r="J85">
            <v>68191.190008190009</v>
          </cell>
          <cell r="K85">
            <v>3330457.72</v>
          </cell>
        </row>
        <row r="86">
          <cell r="A86" t="str">
            <v>KEENADON LTD T-A L.G SERV CENTRE</v>
          </cell>
          <cell r="B86">
            <v>120</v>
          </cell>
          <cell r="C86" t="str">
            <v>50</v>
          </cell>
          <cell r="D86" t="str">
            <v>JA $</v>
          </cell>
          <cell r="E86" t="str">
            <v>TERM</v>
          </cell>
          <cell r="F86">
            <v>29</v>
          </cell>
          <cell r="G86" t="str">
            <v>BUSINESS</v>
          </cell>
          <cell r="H86" t="str">
            <v>GAS</v>
          </cell>
          <cell r="I86">
            <v>3346938.68</v>
          </cell>
          <cell r="J86">
            <v>0</v>
          </cell>
          <cell r="K86">
            <v>0</v>
          </cell>
        </row>
        <row r="87">
          <cell r="A87" t="str">
            <v>KEENADON LTD T-A L.G SERV CENTRE</v>
          </cell>
          <cell r="B87">
            <v>127</v>
          </cell>
          <cell r="C87" t="str">
            <v>06</v>
          </cell>
          <cell r="D87" t="str">
            <v>JA $</v>
          </cell>
          <cell r="E87" t="str">
            <v>O/D</v>
          </cell>
          <cell r="F87">
            <v>19</v>
          </cell>
          <cell r="G87" t="str">
            <v>BUSINESS</v>
          </cell>
          <cell r="H87" t="str">
            <v>GAS</v>
          </cell>
          <cell r="I87">
            <v>1558900.49</v>
          </cell>
          <cell r="J87">
            <v>0</v>
          </cell>
          <cell r="K87">
            <v>0</v>
          </cell>
        </row>
        <row r="88">
          <cell r="A88" t="str">
            <v>KING MICHAEL JAMES</v>
          </cell>
          <cell r="B88">
            <v>200</v>
          </cell>
          <cell r="C88" t="str">
            <v>05</v>
          </cell>
          <cell r="D88" t="str">
            <v>JA $</v>
          </cell>
          <cell r="E88" t="str">
            <v>O/D</v>
          </cell>
          <cell r="F88">
            <v>31.5</v>
          </cell>
          <cell r="G88" t="str">
            <v>INDIV.</v>
          </cell>
          <cell r="H88" t="str">
            <v>INDIV.</v>
          </cell>
          <cell r="I88">
            <v>11088.96</v>
          </cell>
          <cell r="J88">
            <v>0</v>
          </cell>
          <cell r="K88">
            <v>0</v>
          </cell>
        </row>
        <row r="89">
          <cell r="A89" t="str">
            <v>KNAPLUND TROND OR MORGAN PORTIA</v>
          </cell>
          <cell r="B89">
            <v>200</v>
          </cell>
          <cell r="C89" t="str">
            <v>05</v>
          </cell>
          <cell r="D89" t="str">
            <v>JA $</v>
          </cell>
          <cell r="E89" t="str">
            <v>O/D</v>
          </cell>
          <cell r="F89">
            <v>31.5</v>
          </cell>
          <cell r="G89" t="str">
            <v>INDIV.</v>
          </cell>
          <cell r="H89" t="str">
            <v>INDIV.</v>
          </cell>
          <cell r="I89">
            <v>69.52</v>
          </cell>
          <cell r="J89">
            <v>0</v>
          </cell>
          <cell r="K89">
            <v>0</v>
          </cell>
        </row>
        <row r="90">
          <cell r="A90" t="str">
            <v>KNOWLES PENNY</v>
          </cell>
          <cell r="B90">
            <v>200</v>
          </cell>
          <cell r="C90" t="str">
            <v>05</v>
          </cell>
          <cell r="D90" t="str">
            <v>JA $</v>
          </cell>
          <cell r="E90" t="str">
            <v>O/D</v>
          </cell>
          <cell r="F90">
            <v>31.5</v>
          </cell>
          <cell r="G90" t="str">
            <v>INDIV.</v>
          </cell>
          <cell r="H90" t="str">
            <v>INDIV.</v>
          </cell>
          <cell r="I90">
            <v>294.22000000000003</v>
          </cell>
          <cell r="J90">
            <v>0</v>
          </cell>
          <cell r="K90">
            <v>0</v>
          </cell>
        </row>
        <row r="91">
          <cell r="A91" t="str">
            <v>L.C.G. CONSTRUCTION LTD.</v>
          </cell>
          <cell r="B91">
            <v>200</v>
          </cell>
          <cell r="C91" t="str">
            <v>66</v>
          </cell>
          <cell r="D91" t="str">
            <v>JA $</v>
          </cell>
          <cell r="E91" t="str">
            <v>O/D</v>
          </cell>
          <cell r="F91">
            <v>31.5</v>
          </cell>
          <cell r="G91" t="str">
            <v>BUSINESS</v>
          </cell>
          <cell r="H91" t="str">
            <v>construction</v>
          </cell>
          <cell r="I91">
            <v>38692.589999999997</v>
          </cell>
          <cell r="J91">
            <v>0</v>
          </cell>
          <cell r="K91">
            <v>0</v>
          </cell>
        </row>
        <row r="92">
          <cell r="A92" t="str">
            <v>MACKO HOWARD OR VALRIE</v>
          </cell>
          <cell r="B92">
            <v>200</v>
          </cell>
          <cell r="C92" t="str">
            <v>05</v>
          </cell>
          <cell r="D92" t="str">
            <v>JA $</v>
          </cell>
          <cell r="E92" t="str">
            <v>O/D</v>
          </cell>
          <cell r="F92">
            <v>31.5</v>
          </cell>
          <cell r="G92" t="str">
            <v>INDIV.</v>
          </cell>
          <cell r="H92" t="str">
            <v>INDIV.</v>
          </cell>
          <cell r="I92">
            <v>51.15</v>
          </cell>
          <cell r="J92">
            <v>0</v>
          </cell>
          <cell r="K92">
            <v>0</v>
          </cell>
        </row>
        <row r="93">
          <cell r="A93" t="str">
            <v>MAIN STREET MUSIC LTD.</v>
          </cell>
          <cell r="B93">
            <v>200</v>
          </cell>
          <cell r="C93" t="str">
            <v>66</v>
          </cell>
          <cell r="D93" t="str">
            <v>JA $</v>
          </cell>
          <cell r="E93" t="str">
            <v>O/D</v>
          </cell>
          <cell r="F93">
            <v>31.5</v>
          </cell>
          <cell r="G93" t="str">
            <v>BUSINESS</v>
          </cell>
          <cell r="H93" t="str">
            <v>ENTERTAINMENT</v>
          </cell>
          <cell r="I93">
            <v>16114.71</v>
          </cell>
          <cell r="J93">
            <v>0</v>
          </cell>
          <cell r="K93">
            <v>0</v>
          </cell>
        </row>
        <row r="94">
          <cell r="A94" t="str">
            <v>MAIN STREET MUSIC LTD.</v>
          </cell>
          <cell r="B94">
            <v>200</v>
          </cell>
          <cell r="C94" t="str">
            <v>66</v>
          </cell>
          <cell r="D94" t="str">
            <v>JA $</v>
          </cell>
          <cell r="E94" t="str">
            <v>O/D</v>
          </cell>
          <cell r="F94">
            <v>31.5</v>
          </cell>
          <cell r="G94" t="str">
            <v>BUSINESS</v>
          </cell>
          <cell r="H94" t="str">
            <v>ENTERTAINMENT</v>
          </cell>
          <cell r="I94">
            <v>31.22</v>
          </cell>
          <cell r="J94">
            <v>0</v>
          </cell>
          <cell r="K94">
            <v>0</v>
          </cell>
        </row>
        <row r="95">
          <cell r="A95" t="str">
            <v>MAIN STREET MUSIC LTD.</v>
          </cell>
          <cell r="B95">
            <v>200</v>
          </cell>
          <cell r="C95" t="str">
            <v>66</v>
          </cell>
          <cell r="D95" t="str">
            <v>JA $</v>
          </cell>
          <cell r="E95" t="str">
            <v>O/D</v>
          </cell>
          <cell r="F95">
            <v>31.5</v>
          </cell>
          <cell r="G95" t="str">
            <v>BUSINESS</v>
          </cell>
          <cell r="H95" t="str">
            <v>ENTERTAINMENT</v>
          </cell>
          <cell r="I95">
            <v>21.66</v>
          </cell>
          <cell r="J95">
            <v>0</v>
          </cell>
          <cell r="K95">
            <v>0</v>
          </cell>
        </row>
        <row r="96">
          <cell r="A96" t="str">
            <v>MASSA ALISON K.</v>
          </cell>
          <cell r="B96">
            <v>200</v>
          </cell>
          <cell r="C96" t="str">
            <v>05</v>
          </cell>
          <cell r="D96" t="str">
            <v>JA $</v>
          </cell>
          <cell r="E96" t="str">
            <v>O/D</v>
          </cell>
          <cell r="F96">
            <v>31.5</v>
          </cell>
          <cell r="G96" t="str">
            <v>INDIV.</v>
          </cell>
          <cell r="H96" t="str">
            <v>INDIV.</v>
          </cell>
          <cell r="I96">
            <v>28181.77</v>
          </cell>
          <cell r="J96">
            <v>0</v>
          </cell>
          <cell r="K96">
            <v>0</v>
          </cell>
        </row>
        <row r="97">
          <cell r="A97" t="str">
            <v>MATROUSSE HOLDINGS LIMITED</v>
          </cell>
          <cell r="B97">
            <v>120</v>
          </cell>
          <cell r="C97" t="str">
            <v>02</v>
          </cell>
          <cell r="D97" t="str">
            <v>USD</v>
          </cell>
          <cell r="E97" t="str">
            <v>TERM</v>
          </cell>
          <cell r="F97">
            <v>11</v>
          </cell>
          <cell r="G97" t="str">
            <v>BUSINESS</v>
          </cell>
          <cell r="H97" t="str">
            <v>PROF.</v>
          </cell>
          <cell r="I97">
            <v>3168567.28</v>
          </cell>
          <cell r="J97">
            <v>64876.479934479925</v>
          </cell>
          <cell r="K97">
            <v>3168567.28</v>
          </cell>
        </row>
        <row r="98">
          <cell r="A98" t="str">
            <v>MAYNE ROHAN AND OR HOPE</v>
          </cell>
          <cell r="B98">
            <v>200</v>
          </cell>
          <cell r="C98" t="str">
            <v>01</v>
          </cell>
          <cell r="D98" t="str">
            <v>JA $</v>
          </cell>
          <cell r="E98" t="str">
            <v>O/D</v>
          </cell>
          <cell r="F98">
            <v>0</v>
          </cell>
          <cell r="G98" t="str">
            <v>INDIV.</v>
          </cell>
          <cell r="H98" t="str">
            <v>INDIV.</v>
          </cell>
          <cell r="I98">
            <v>4554.49</v>
          </cell>
          <cell r="J98">
            <v>0</v>
          </cell>
          <cell r="K98">
            <v>0</v>
          </cell>
        </row>
        <row r="99">
          <cell r="A99" t="str">
            <v>MCINTOSH HOWARD</v>
          </cell>
          <cell r="B99">
            <v>200</v>
          </cell>
          <cell r="C99" t="str">
            <v>05</v>
          </cell>
          <cell r="D99" t="str">
            <v>JA $</v>
          </cell>
          <cell r="E99" t="str">
            <v>O/D</v>
          </cell>
          <cell r="F99">
            <v>31.5</v>
          </cell>
          <cell r="G99" t="str">
            <v>INDIV.</v>
          </cell>
          <cell r="H99" t="str">
            <v>INDIV.</v>
          </cell>
          <cell r="I99">
            <v>9983.9</v>
          </cell>
          <cell r="J99">
            <v>0</v>
          </cell>
          <cell r="K99">
            <v>0</v>
          </cell>
        </row>
        <row r="100">
          <cell r="A100" t="str">
            <v>MILLER DEBBIE ANN</v>
          </cell>
          <cell r="B100">
            <v>200</v>
          </cell>
          <cell r="C100" t="str">
            <v>62</v>
          </cell>
          <cell r="D100" t="str">
            <v>JA $</v>
          </cell>
          <cell r="E100" t="str">
            <v>O/D</v>
          </cell>
          <cell r="F100">
            <v>31.5</v>
          </cell>
          <cell r="G100" t="str">
            <v>INDIV.</v>
          </cell>
          <cell r="H100" t="str">
            <v>INDIV.</v>
          </cell>
          <cell r="I100">
            <v>0.5</v>
          </cell>
          <cell r="J100">
            <v>0</v>
          </cell>
          <cell r="K100">
            <v>0</v>
          </cell>
        </row>
        <row r="101">
          <cell r="A101" t="str">
            <v>MONCRIEFFE ANGELA</v>
          </cell>
          <cell r="B101">
            <v>200</v>
          </cell>
          <cell r="C101" t="str">
            <v>05</v>
          </cell>
          <cell r="D101" t="str">
            <v>JA $</v>
          </cell>
          <cell r="E101" t="str">
            <v>O/D</v>
          </cell>
          <cell r="F101">
            <v>31.5</v>
          </cell>
          <cell r="G101" t="str">
            <v>INDIV.</v>
          </cell>
          <cell r="H101" t="str">
            <v>INDIV.</v>
          </cell>
          <cell r="I101">
            <v>414.57</v>
          </cell>
          <cell r="J101">
            <v>0</v>
          </cell>
          <cell r="K101">
            <v>0</v>
          </cell>
        </row>
        <row r="102">
          <cell r="A102" t="str">
            <v>MOORE BUSINESS FORMS CARIB LTD.</v>
          </cell>
          <cell r="B102">
            <v>120</v>
          </cell>
          <cell r="C102" t="str">
            <v>04</v>
          </cell>
          <cell r="D102" t="str">
            <v>JA $</v>
          </cell>
          <cell r="E102" t="str">
            <v>TERM</v>
          </cell>
          <cell r="F102">
            <v>21</v>
          </cell>
          <cell r="G102" t="str">
            <v>BUSINESS</v>
          </cell>
          <cell r="H102" t="str">
            <v>PRINT</v>
          </cell>
          <cell r="I102">
            <v>1482699.72</v>
          </cell>
          <cell r="J102">
            <v>0</v>
          </cell>
          <cell r="K102">
            <v>0</v>
          </cell>
        </row>
        <row r="103">
          <cell r="A103" t="str">
            <v>MOORE BUSINESS FORMS CARIB LTD.</v>
          </cell>
          <cell r="B103">
            <v>120</v>
          </cell>
          <cell r="C103" t="str">
            <v>04</v>
          </cell>
          <cell r="D103" t="str">
            <v>JA $</v>
          </cell>
          <cell r="E103" t="str">
            <v>TERM</v>
          </cell>
          <cell r="F103">
            <v>21</v>
          </cell>
          <cell r="G103" t="str">
            <v>BUSINESS</v>
          </cell>
          <cell r="H103" t="str">
            <v>PRINT</v>
          </cell>
          <cell r="I103">
            <v>1358242.52</v>
          </cell>
          <cell r="J103">
            <v>0</v>
          </cell>
          <cell r="K103">
            <v>0</v>
          </cell>
        </row>
        <row r="104">
          <cell r="A104" t="str">
            <v>MUSSON JAMAICA LTD.</v>
          </cell>
          <cell r="B104">
            <v>120</v>
          </cell>
          <cell r="C104" t="str">
            <v>02</v>
          </cell>
          <cell r="D104" t="str">
            <v>JA $</v>
          </cell>
          <cell r="E104" t="str">
            <v>TERM</v>
          </cell>
          <cell r="F104">
            <v>12</v>
          </cell>
          <cell r="G104" t="str">
            <v>BUSINESS</v>
          </cell>
          <cell r="H104" t="str">
            <v>FOOD</v>
          </cell>
          <cell r="I104">
            <v>6437524.21</v>
          </cell>
          <cell r="J104">
            <v>0</v>
          </cell>
          <cell r="K104">
            <v>0</v>
          </cell>
        </row>
        <row r="105">
          <cell r="A105" t="str">
            <v>MYERS,FLETCHER AND GORDON</v>
          </cell>
          <cell r="B105">
            <v>127</v>
          </cell>
          <cell r="C105" t="str">
            <v>02</v>
          </cell>
          <cell r="D105" t="str">
            <v>JA $</v>
          </cell>
          <cell r="E105" t="str">
            <v>O/D</v>
          </cell>
          <cell r="F105">
            <v>26.3</v>
          </cell>
          <cell r="G105" t="str">
            <v>BUSINESS</v>
          </cell>
          <cell r="H105" t="str">
            <v>PROF.</v>
          </cell>
          <cell r="I105">
            <v>3093458.45</v>
          </cell>
          <cell r="J105">
            <v>0</v>
          </cell>
          <cell r="K105">
            <v>0</v>
          </cell>
        </row>
        <row r="106">
          <cell r="A106" t="str">
            <v>NESTLE-JMP LIMITED</v>
          </cell>
          <cell r="B106">
            <v>120</v>
          </cell>
          <cell r="C106" t="str">
            <v>04</v>
          </cell>
          <cell r="D106" t="str">
            <v>JA $</v>
          </cell>
          <cell r="E106" t="str">
            <v>TERM</v>
          </cell>
          <cell r="F106">
            <v>12</v>
          </cell>
          <cell r="G106" t="str">
            <v>BUSINESS</v>
          </cell>
          <cell r="H106" t="str">
            <v>FOOD</v>
          </cell>
          <cell r="I106">
            <v>2334082.0699999998</v>
          </cell>
          <cell r="J106">
            <v>0</v>
          </cell>
          <cell r="K106">
            <v>0</v>
          </cell>
        </row>
        <row r="107">
          <cell r="A107" t="str">
            <v>NESTLE-JMP LIMITED</v>
          </cell>
          <cell r="B107">
            <v>120</v>
          </cell>
          <cell r="C107" t="str">
            <v>41</v>
          </cell>
          <cell r="D107" t="str">
            <v>JA $</v>
          </cell>
          <cell r="E107" t="str">
            <v>TERM</v>
          </cell>
          <cell r="F107">
            <v>12</v>
          </cell>
          <cell r="G107" t="str">
            <v>BUSINESS</v>
          </cell>
          <cell r="H107" t="str">
            <v>FOOD</v>
          </cell>
          <cell r="I107">
            <v>98342000</v>
          </cell>
          <cell r="J107">
            <v>0</v>
          </cell>
          <cell r="K107">
            <v>0</v>
          </cell>
        </row>
        <row r="108">
          <cell r="A108" t="str">
            <v>NICO DISTRIBUTORS LIMITED</v>
          </cell>
          <cell r="B108">
            <v>120</v>
          </cell>
          <cell r="C108" t="str">
            <v>06</v>
          </cell>
          <cell r="D108" t="str">
            <v>JA $</v>
          </cell>
          <cell r="E108" t="str">
            <v>TERM</v>
          </cell>
          <cell r="F108">
            <v>30.75</v>
          </cell>
          <cell r="G108" t="str">
            <v>BUSINESS</v>
          </cell>
          <cell r="H108" t="str">
            <v>DIST'N</v>
          </cell>
          <cell r="I108">
            <v>4183067.01</v>
          </cell>
          <cell r="J108">
            <v>0</v>
          </cell>
          <cell r="K108">
            <v>0</v>
          </cell>
        </row>
        <row r="109">
          <cell r="A109" t="str">
            <v>NICO DISTRIBUTORS LIMITED</v>
          </cell>
          <cell r="B109">
            <v>120</v>
          </cell>
          <cell r="C109" t="str">
            <v>06</v>
          </cell>
          <cell r="D109" t="str">
            <v>USD</v>
          </cell>
          <cell r="E109" t="str">
            <v>TERM</v>
          </cell>
          <cell r="F109">
            <v>30.75</v>
          </cell>
          <cell r="G109" t="str">
            <v>BUSINESS</v>
          </cell>
          <cell r="H109" t="str">
            <v>DIST'N</v>
          </cell>
          <cell r="I109">
            <v>17582400</v>
          </cell>
          <cell r="J109">
            <v>360000</v>
          </cell>
          <cell r="K109">
            <v>17582400</v>
          </cell>
        </row>
        <row r="110">
          <cell r="A110" t="str">
            <v>PARRIS SANDRA AND OR DONALD</v>
          </cell>
          <cell r="B110">
            <v>200</v>
          </cell>
          <cell r="C110" t="str">
            <v>01</v>
          </cell>
          <cell r="D110" t="str">
            <v>JA $</v>
          </cell>
          <cell r="E110" t="str">
            <v>O/D</v>
          </cell>
          <cell r="F110">
            <v>0</v>
          </cell>
          <cell r="G110" t="str">
            <v>INDIV.</v>
          </cell>
          <cell r="H110" t="str">
            <v>INDIV.</v>
          </cell>
          <cell r="I110">
            <v>3484.53</v>
          </cell>
          <cell r="J110">
            <v>0</v>
          </cell>
          <cell r="K110">
            <v>0</v>
          </cell>
        </row>
        <row r="111">
          <cell r="A111" t="str">
            <v>PEGASUS HOTEL</v>
          </cell>
          <cell r="B111">
            <v>120</v>
          </cell>
          <cell r="C111" t="str">
            <v>04</v>
          </cell>
          <cell r="D111" t="str">
            <v>USD</v>
          </cell>
          <cell r="E111" t="str">
            <v>TERM</v>
          </cell>
          <cell r="F111">
            <v>12</v>
          </cell>
          <cell r="G111" t="str">
            <v>BUSINESS</v>
          </cell>
          <cell r="H111" t="str">
            <v>TOURISM</v>
          </cell>
          <cell r="I111">
            <v>1009914.99</v>
          </cell>
          <cell r="J111">
            <v>20678.030098280098</v>
          </cell>
          <cell r="K111">
            <v>1009914.9900000001</v>
          </cell>
        </row>
        <row r="112">
          <cell r="A112" t="str">
            <v>PHILLPOTTS ARTHUR B.</v>
          </cell>
          <cell r="B112">
            <v>200</v>
          </cell>
          <cell r="C112" t="str">
            <v>05</v>
          </cell>
          <cell r="D112" t="str">
            <v>JA $</v>
          </cell>
          <cell r="E112" t="str">
            <v>O/D</v>
          </cell>
          <cell r="F112">
            <v>31.5</v>
          </cell>
          <cell r="G112" t="str">
            <v>INDIV.</v>
          </cell>
          <cell r="H112" t="str">
            <v>INDIV.</v>
          </cell>
          <cell r="I112">
            <v>528.94000000000005</v>
          </cell>
          <cell r="J112">
            <v>0</v>
          </cell>
          <cell r="K112">
            <v>0</v>
          </cell>
        </row>
        <row r="113">
          <cell r="A113" t="str">
            <v>PORT AUTHORITY OF JAMAICA</v>
          </cell>
          <cell r="B113">
            <v>120</v>
          </cell>
          <cell r="C113" t="str">
            <v>02</v>
          </cell>
          <cell r="D113" t="str">
            <v>USD</v>
          </cell>
          <cell r="E113" t="str">
            <v>TERM</v>
          </cell>
          <cell r="F113">
            <v>11</v>
          </cell>
          <cell r="G113" t="str">
            <v>PSX</v>
          </cell>
          <cell r="H113" t="str">
            <v>PSX</v>
          </cell>
          <cell r="I113">
            <v>48840000</v>
          </cell>
          <cell r="J113">
            <v>999999.99999999988</v>
          </cell>
          <cell r="K113">
            <v>48840000</v>
          </cell>
        </row>
        <row r="114">
          <cell r="A114" t="str">
            <v>PORT AUTHORITY OF JAMAICA</v>
          </cell>
          <cell r="B114">
            <v>120</v>
          </cell>
          <cell r="C114" t="str">
            <v>55</v>
          </cell>
          <cell r="D114" t="str">
            <v>USD</v>
          </cell>
          <cell r="E114" t="str">
            <v>TERM</v>
          </cell>
          <cell r="F114">
            <v>11</v>
          </cell>
          <cell r="G114" t="str">
            <v>PSX</v>
          </cell>
          <cell r="H114" t="str">
            <v>PSX</v>
          </cell>
          <cell r="I114">
            <v>25055135.379999999</v>
          </cell>
          <cell r="J114">
            <v>513004.40990990982</v>
          </cell>
          <cell r="K114">
            <v>25055135.379999999</v>
          </cell>
        </row>
        <row r="115">
          <cell r="A115" t="str">
            <v>PORT AUTHORITY OF JAMAICA</v>
          </cell>
          <cell r="B115">
            <v>120</v>
          </cell>
          <cell r="C115" t="str">
            <v>55</v>
          </cell>
          <cell r="D115" t="str">
            <v>USD</v>
          </cell>
          <cell r="E115" t="str">
            <v>TERM</v>
          </cell>
          <cell r="F115">
            <v>11</v>
          </cell>
          <cell r="G115" t="str">
            <v>PSX</v>
          </cell>
          <cell r="H115" t="str">
            <v>PSX</v>
          </cell>
          <cell r="I115">
            <v>1763985.54</v>
          </cell>
          <cell r="J115">
            <v>36117.640049140049</v>
          </cell>
          <cell r="K115">
            <v>1763985.54</v>
          </cell>
        </row>
        <row r="116">
          <cell r="A116" t="str">
            <v>PORT AUTHORITY OF JAMAICA</v>
          </cell>
          <cell r="B116">
            <v>120</v>
          </cell>
          <cell r="C116" t="str">
            <v>55</v>
          </cell>
          <cell r="D116" t="str">
            <v>USD</v>
          </cell>
          <cell r="E116" t="str">
            <v>TERM</v>
          </cell>
          <cell r="F116">
            <v>11</v>
          </cell>
          <cell r="G116" t="str">
            <v>PSX</v>
          </cell>
          <cell r="H116" t="str">
            <v>PSX</v>
          </cell>
          <cell r="I116">
            <v>7505695.0599999996</v>
          </cell>
          <cell r="J116">
            <v>153679.26003276001</v>
          </cell>
          <cell r="K116">
            <v>7505695.0599999996</v>
          </cell>
        </row>
        <row r="117">
          <cell r="A117" t="str">
            <v>PUSEY RACQUEL</v>
          </cell>
          <cell r="B117">
            <v>200</v>
          </cell>
          <cell r="C117" t="str">
            <v>05</v>
          </cell>
          <cell r="D117" t="str">
            <v>JA $</v>
          </cell>
          <cell r="E117" t="str">
            <v>O/D</v>
          </cell>
          <cell r="F117">
            <v>31.5</v>
          </cell>
          <cell r="G117" t="str">
            <v>INDIV.</v>
          </cell>
          <cell r="H117" t="str">
            <v>INDIV.</v>
          </cell>
          <cell r="I117">
            <v>903.14</v>
          </cell>
          <cell r="J117">
            <v>0</v>
          </cell>
          <cell r="K117">
            <v>0</v>
          </cell>
        </row>
        <row r="118">
          <cell r="A118" t="str">
            <v>REAL  WOODS LIMITED</v>
          </cell>
          <cell r="B118">
            <v>200</v>
          </cell>
          <cell r="C118" t="str">
            <v>60</v>
          </cell>
          <cell r="D118" t="str">
            <v>JA $</v>
          </cell>
          <cell r="E118" t="str">
            <v>O/D</v>
          </cell>
          <cell r="F118">
            <v>31.5</v>
          </cell>
          <cell r="G118" t="str">
            <v>BUSINESS</v>
          </cell>
          <cell r="H118" t="str">
            <v>PROF.</v>
          </cell>
          <cell r="I118">
            <v>51936.87</v>
          </cell>
          <cell r="J118">
            <v>0</v>
          </cell>
          <cell r="K118">
            <v>0</v>
          </cell>
        </row>
        <row r="119">
          <cell r="A119" t="str">
            <v>RESTAURANTS OF JAMAICA</v>
          </cell>
          <cell r="B119">
            <v>120</v>
          </cell>
          <cell r="C119" t="str">
            <v>50</v>
          </cell>
          <cell r="D119" t="str">
            <v>JA $</v>
          </cell>
          <cell r="E119" t="str">
            <v>TERM</v>
          </cell>
          <cell r="F119">
            <v>20.88</v>
          </cell>
          <cell r="G119" t="str">
            <v>BUSINESS</v>
          </cell>
          <cell r="H119" t="str">
            <v>FOOD</v>
          </cell>
          <cell r="I119">
            <v>5526315.6900000004</v>
          </cell>
          <cell r="J119">
            <v>0</v>
          </cell>
          <cell r="K119">
            <v>0</v>
          </cell>
        </row>
        <row r="120">
          <cell r="A120" t="str">
            <v>RESTAURANTS OF JAMAICA</v>
          </cell>
          <cell r="B120">
            <v>150</v>
          </cell>
          <cell r="C120" t="str">
            <v>00</v>
          </cell>
          <cell r="D120" t="str">
            <v>JA $</v>
          </cell>
          <cell r="E120" t="str">
            <v>LEASE</v>
          </cell>
          <cell r="F120">
            <v>21</v>
          </cell>
          <cell r="G120" t="str">
            <v>BUSINESS</v>
          </cell>
          <cell r="H120" t="str">
            <v>FOOD</v>
          </cell>
          <cell r="I120">
            <v>2140079.7999999998</v>
          </cell>
          <cell r="J120">
            <v>0</v>
          </cell>
          <cell r="K120">
            <v>0</v>
          </cell>
        </row>
        <row r="121">
          <cell r="A121" t="str">
            <v>RULAND JOHN AND OR CAROLYN</v>
          </cell>
          <cell r="B121">
            <v>200</v>
          </cell>
          <cell r="C121" t="str">
            <v>05</v>
          </cell>
          <cell r="D121" t="str">
            <v>JA $</v>
          </cell>
          <cell r="E121" t="str">
            <v>O/D</v>
          </cell>
          <cell r="F121">
            <v>31.5</v>
          </cell>
          <cell r="G121" t="str">
            <v>INDIV.</v>
          </cell>
          <cell r="H121" t="str">
            <v>INDIV.</v>
          </cell>
          <cell r="I121">
            <v>100</v>
          </cell>
          <cell r="J121">
            <v>0</v>
          </cell>
          <cell r="K121">
            <v>0</v>
          </cell>
        </row>
        <row r="122">
          <cell r="A122" t="str">
            <v>SALOMON SMITH BARNEY-INC.</v>
          </cell>
          <cell r="B122">
            <v>200</v>
          </cell>
          <cell r="C122" t="str">
            <v>16</v>
          </cell>
          <cell r="D122" t="str">
            <v>JA $</v>
          </cell>
          <cell r="E122" t="str">
            <v>O/D</v>
          </cell>
          <cell r="F122">
            <v>31.5</v>
          </cell>
          <cell r="G122" t="str">
            <v>F.I.</v>
          </cell>
          <cell r="H122" t="str">
            <v>F.I.</v>
          </cell>
          <cell r="I122">
            <v>1952.72</v>
          </cell>
          <cell r="J122">
            <v>0</v>
          </cell>
          <cell r="K122">
            <v>0</v>
          </cell>
        </row>
        <row r="123">
          <cell r="A123" t="str">
            <v>SAMUELS CAROL AND OR ROCHESTER M</v>
          </cell>
          <cell r="B123">
            <v>200</v>
          </cell>
          <cell r="C123" t="str">
            <v>05</v>
          </cell>
          <cell r="D123" t="str">
            <v>JA $</v>
          </cell>
          <cell r="E123" t="str">
            <v>O/D</v>
          </cell>
          <cell r="F123">
            <v>31.5</v>
          </cell>
          <cell r="G123" t="str">
            <v>INDIV.</v>
          </cell>
          <cell r="H123" t="str">
            <v>INDIV.</v>
          </cell>
          <cell r="I123">
            <v>327.29000000000002</v>
          </cell>
          <cell r="J123">
            <v>0</v>
          </cell>
          <cell r="K123">
            <v>0</v>
          </cell>
        </row>
        <row r="124">
          <cell r="A124" t="str">
            <v>SERAMCO</v>
          </cell>
          <cell r="B124">
            <v>120</v>
          </cell>
          <cell r="C124" t="str">
            <v>15</v>
          </cell>
          <cell r="D124" t="str">
            <v>JA $</v>
          </cell>
          <cell r="E124" t="str">
            <v>TERM</v>
          </cell>
          <cell r="F124">
            <v>9.75</v>
          </cell>
          <cell r="G124" t="str">
            <v>BUSINESS</v>
          </cell>
          <cell r="H124" t="str">
            <v>PROF.</v>
          </cell>
          <cell r="I124">
            <v>976927.86</v>
          </cell>
          <cell r="J124">
            <v>0</v>
          </cell>
          <cell r="K124">
            <v>0</v>
          </cell>
        </row>
        <row r="125">
          <cell r="A125" t="str">
            <v>SERAMCO</v>
          </cell>
          <cell r="B125">
            <v>120</v>
          </cell>
          <cell r="C125" t="str">
            <v>15</v>
          </cell>
          <cell r="D125" t="str">
            <v>USD</v>
          </cell>
          <cell r="E125" t="str">
            <v>TERM</v>
          </cell>
          <cell r="F125">
            <v>9.75</v>
          </cell>
          <cell r="G125" t="str">
            <v>BUSINESS</v>
          </cell>
          <cell r="H125" t="str">
            <v>PROF.</v>
          </cell>
          <cell r="I125">
            <v>3681781.91</v>
          </cell>
          <cell r="J125">
            <v>75384.559991809991</v>
          </cell>
          <cell r="K125">
            <v>3681781.91</v>
          </cell>
        </row>
        <row r="126">
          <cell r="A126" t="str">
            <v>SHELL COMPANY W.I. LTD.</v>
          </cell>
          <cell r="B126">
            <v>120</v>
          </cell>
          <cell r="C126" t="str">
            <v>02</v>
          </cell>
          <cell r="D126" t="str">
            <v>JA $</v>
          </cell>
          <cell r="E126" t="str">
            <v>TERM</v>
          </cell>
          <cell r="F126">
            <v>13.7</v>
          </cell>
          <cell r="G126" t="str">
            <v>BUSINESS</v>
          </cell>
          <cell r="H126" t="str">
            <v>GAS</v>
          </cell>
          <cell r="I126">
            <v>70000000</v>
          </cell>
          <cell r="J126">
            <v>0</v>
          </cell>
          <cell r="K126">
            <v>0</v>
          </cell>
        </row>
        <row r="127">
          <cell r="A127" t="str">
            <v>SHELL COMPANY W.I. LTD.</v>
          </cell>
          <cell r="B127">
            <v>200</v>
          </cell>
          <cell r="C127" t="str">
            <v>02</v>
          </cell>
          <cell r="D127" t="str">
            <v>JA $</v>
          </cell>
          <cell r="E127" t="str">
            <v>O/D</v>
          </cell>
          <cell r="F127">
            <v>31.5</v>
          </cell>
          <cell r="G127" t="str">
            <v>BUSINESS</v>
          </cell>
          <cell r="H127" t="str">
            <v>GAS</v>
          </cell>
          <cell r="I127">
            <v>524288.16</v>
          </cell>
          <cell r="J127">
            <v>0</v>
          </cell>
          <cell r="K127">
            <v>0</v>
          </cell>
        </row>
        <row r="128">
          <cell r="A128" t="str">
            <v>SHELL COMPANY W.I. LTD.</v>
          </cell>
          <cell r="B128">
            <v>200</v>
          </cell>
          <cell r="C128" t="str">
            <v>02</v>
          </cell>
          <cell r="D128" t="str">
            <v>JA $</v>
          </cell>
          <cell r="E128" t="str">
            <v>O/D</v>
          </cell>
          <cell r="F128">
            <v>31.5</v>
          </cell>
          <cell r="G128" t="str">
            <v>BUSINESS</v>
          </cell>
          <cell r="H128" t="str">
            <v>GAS</v>
          </cell>
          <cell r="I128">
            <v>629876.62</v>
          </cell>
          <cell r="J128">
            <v>0</v>
          </cell>
          <cell r="K128">
            <v>0</v>
          </cell>
        </row>
        <row r="129">
          <cell r="A129" t="str">
            <v>SHELL COMPANY W.I. LTD.</v>
          </cell>
          <cell r="B129">
            <v>200</v>
          </cell>
          <cell r="C129" t="str">
            <v>02</v>
          </cell>
          <cell r="D129" t="str">
            <v>JA $</v>
          </cell>
          <cell r="E129" t="str">
            <v>O/D</v>
          </cell>
          <cell r="F129">
            <v>31.5</v>
          </cell>
          <cell r="G129" t="str">
            <v>BUSINESS</v>
          </cell>
          <cell r="H129" t="str">
            <v>GAS</v>
          </cell>
          <cell r="I129">
            <v>745916.31</v>
          </cell>
          <cell r="J129">
            <v>0</v>
          </cell>
          <cell r="K129">
            <v>0</v>
          </cell>
        </row>
        <row r="130">
          <cell r="A130" t="str">
            <v>SHELL COMPANY W.I. LTD.</v>
          </cell>
          <cell r="B130">
            <v>200</v>
          </cell>
          <cell r="C130" t="str">
            <v>02</v>
          </cell>
          <cell r="D130" t="str">
            <v>JA $</v>
          </cell>
          <cell r="E130" t="str">
            <v>O/D</v>
          </cell>
          <cell r="F130">
            <v>31.5</v>
          </cell>
          <cell r="G130" t="str">
            <v>BUSINESS</v>
          </cell>
          <cell r="H130" t="str">
            <v>GAS</v>
          </cell>
          <cell r="I130">
            <v>127193.02</v>
          </cell>
          <cell r="J130">
            <v>0</v>
          </cell>
          <cell r="K130">
            <v>0</v>
          </cell>
        </row>
        <row r="131">
          <cell r="A131" t="str">
            <v>SHELL COMPANY W.I. LTD.</v>
          </cell>
          <cell r="B131">
            <v>200</v>
          </cell>
          <cell r="C131" t="str">
            <v>02</v>
          </cell>
          <cell r="D131" t="str">
            <v>JA $</v>
          </cell>
          <cell r="E131" t="str">
            <v>O/D</v>
          </cell>
          <cell r="F131">
            <v>31.5</v>
          </cell>
          <cell r="G131" t="str">
            <v>BUSINESS</v>
          </cell>
          <cell r="H131" t="str">
            <v>GAS</v>
          </cell>
          <cell r="I131">
            <v>370164.45</v>
          </cell>
          <cell r="J131">
            <v>0</v>
          </cell>
          <cell r="K131">
            <v>0</v>
          </cell>
        </row>
        <row r="132">
          <cell r="A132" t="str">
            <v>SHELL COMPANY W.I. LTD.</v>
          </cell>
          <cell r="B132">
            <v>200</v>
          </cell>
          <cell r="C132" t="str">
            <v>02</v>
          </cell>
          <cell r="D132" t="str">
            <v>JA $</v>
          </cell>
          <cell r="E132" t="str">
            <v>O/D</v>
          </cell>
          <cell r="F132">
            <v>31.5</v>
          </cell>
          <cell r="G132" t="str">
            <v>BUSINESS</v>
          </cell>
          <cell r="H132" t="str">
            <v>GAS</v>
          </cell>
          <cell r="I132">
            <v>226961.21</v>
          </cell>
          <cell r="J132">
            <v>0</v>
          </cell>
          <cell r="K132">
            <v>0</v>
          </cell>
        </row>
        <row r="133">
          <cell r="A133" t="str">
            <v>SHELL COMPANY W.I. LTD.</v>
          </cell>
          <cell r="B133">
            <v>200</v>
          </cell>
          <cell r="C133" t="str">
            <v>02</v>
          </cell>
          <cell r="D133" t="str">
            <v>JA $</v>
          </cell>
          <cell r="E133" t="str">
            <v>O/D</v>
          </cell>
          <cell r="F133">
            <v>31.5</v>
          </cell>
          <cell r="G133" t="str">
            <v>BUSINESS</v>
          </cell>
          <cell r="H133" t="str">
            <v>GAS</v>
          </cell>
          <cell r="I133">
            <v>448984.08</v>
          </cell>
          <cell r="J133">
            <v>0</v>
          </cell>
          <cell r="K133">
            <v>0</v>
          </cell>
        </row>
        <row r="134">
          <cell r="A134" t="str">
            <v>SHELL COMPANY W.I. LTD.</v>
          </cell>
          <cell r="B134">
            <v>200</v>
          </cell>
          <cell r="C134" t="str">
            <v>60</v>
          </cell>
          <cell r="D134" t="str">
            <v>JA $</v>
          </cell>
          <cell r="E134" t="str">
            <v>O/D</v>
          </cell>
          <cell r="F134">
            <v>31.5</v>
          </cell>
          <cell r="G134" t="str">
            <v>BUSINESS</v>
          </cell>
          <cell r="H134" t="str">
            <v>GAS</v>
          </cell>
          <cell r="I134">
            <v>74.77</v>
          </cell>
          <cell r="J134">
            <v>0</v>
          </cell>
          <cell r="K134">
            <v>0</v>
          </cell>
        </row>
        <row r="135">
          <cell r="A135" t="str">
            <v>SOLOMON ARMSTRONG AND CO. LTD.</v>
          </cell>
          <cell r="B135">
            <v>200</v>
          </cell>
          <cell r="C135" t="str">
            <v>66</v>
          </cell>
          <cell r="D135" t="str">
            <v>JA $</v>
          </cell>
          <cell r="E135" t="str">
            <v>O/D</v>
          </cell>
          <cell r="F135">
            <v>31.5</v>
          </cell>
          <cell r="G135" t="str">
            <v>BUSINESS</v>
          </cell>
          <cell r="H135" t="str">
            <v>PROF.</v>
          </cell>
          <cell r="I135">
            <v>100</v>
          </cell>
          <cell r="J135">
            <v>0</v>
          </cell>
          <cell r="K135">
            <v>0</v>
          </cell>
        </row>
        <row r="136">
          <cell r="A136" t="str">
            <v>SPENCE WAYNE</v>
          </cell>
          <cell r="B136">
            <v>200</v>
          </cell>
          <cell r="C136" t="str">
            <v>05</v>
          </cell>
          <cell r="D136" t="str">
            <v>JA $</v>
          </cell>
          <cell r="E136" t="str">
            <v>O/D</v>
          </cell>
          <cell r="F136">
            <v>31.5</v>
          </cell>
          <cell r="G136" t="str">
            <v>INDIV.</v>
          </cell>
          <cell r="H136" t="str">
            <v>INDIV.</v>
          </cell>
          <cell r="I136">
            <v>237.08</v>
          </cell>
          <cell r="J136">
            <v>0</v>
          </cell>
          <cell r="K136">
            <v>0</v>
          </cell>
        </row>
        <row r="137">
          <cell r="A137" t="str">
            <v>STAFF-16%</v>
          </cell>
          <cell r="B137">
            <v>121</v>
          </cell>
          <cell r="C137" t="str">
            <v>10</v>
          </cell>
          <cell r="D137" t="str">
            <v>JA $</v>
          </cell>
          <cell r="E137" t="str">
            <v>MTG</v>
          </cell>
          <cell r="F137">
            <v>16</v>
          </cell>
          <cell r="G137" t="str">
            <v>INDIV.</v>
          </cell>
          <cell r="H137" t="str">
            <v>construction</v>
          </cell>
          <cell r="I137">
            <v>11077505.67</v>
          </cell>
          <cell r="J137">
            <v>0</v>
          </cell>
          <cell r="K137">
            <v>0</v>
          </cell>
        </row>
        <row r="138">
          <cell r="A138" t="str">
            <v>STAFF-20.75%</v>
          </cell>
          <cell r="B138">
            <v>121</v>
          </cell>
          <cell r="C138" t="str">
            <v>06</v>
          </cell>
          <cell r="D138" t="str">
            <v>JA $</v>
          </cell>
          <cell r="E138" t="str">
            <v>TERM</v>
          </cell>
          <cell r="F138">
            <v>20.75</v>
          </cell>
          <cell r="G138" t="str">
            <v>INDIV.</v>
          </cell>
          <cell r="H138" t="str">
            <v>INDIV.</v>
          </cell>
          <cell r="I138">
            <v>1554034.24</v>
          </cell>
          <cell r="J138">
            <v>0</v>
          </cell>
          <cell r="K138">
            <v>0</v>
          </cell>
        </row>
        <row r="139">
          <cell r="A139" t="str">
            <v>STAFF-3%</v>
          </cell>
          <cell r="B139">
            <v>121</v>
          </cell>
          <cell r="C139" t="str">
            <v>08</v>
          </cell>
          <cell r="D139" t="str">
            <v>JA $</v>
          </cell>
          <cell r="E139" t="str">
            <v>MTG</v>
          </cell>
          <cell r="F139">
            <v>3</v>
          </cell>
          <cell r="G139" t="str">
            <v>INDIV.</v>
          </cell>
          <cell r="H139" t="str">
            <v>construction</v>
          </cell>
          <cell r="I139">
            <v>41840340.479999997</v>
          </cell>
          <cell r="J139">
            <v>0</v>
          </cell>
          <cell r="K139">
            <v>0</v>
          </cell>
        </row>
        <row r="140">
          <cell r="A140" t="str">
            <v>STAFF-4%</v>
          </cell>
          <cell r="B140">
            <v>121</v>
          </cell>
          <cell r="C140" t="str">
            <v>00</v>
          </cell>
          <cell r="D140" t="str">
            <v>JA $</v>
          </cell>
          <cell r="E140" t="str">
            <v>TERM</v>
          </cell>
          <cell r="F140">
            <v>4</v>
          </cell>
          <cell r="G140" t="str">
            <v>INDIV.</v>
          </cell>
          <cell r="H140" t="str">
            <v>INDIV.</v>
          </cell>
          <cell r="I140">
            <v>55252744.869999997</v>
          </cell>
          <cell r="J140">
            <v>0</v>
          </cell>
          <cell r="K140">
            <v>0</v>
          </cell>
        </row>
        <row r="141">
          <cell r="A141" t="str">
            <v>SUGAR COMPANY</v>
          </cell>
          <cell r="B141">
            <v>120</v>
          </cell>
          <cell r="C141" t="str">
            <v>18</v>
          </cell>
          <cell r="D141" t="str">
            <v>USD</v>
          </cell>
          <cell r="E141" t="str">
            <v>TERM</v>
          </cell>
          <cell r="F141">
            <v>12</v>
          </cell>
          <cell r="G141" t="str">
            <v>POX</v>
          </cell>
          <cell r="H141" t="str">
            <v>POX</v>
          </cell>
          <cell r="I141">
            <v>6783330.9500000002</v>
          </cell>
          <cell r="J141">
            <v>138888.84009009009</v>
          </cell>
          <cell r="K141">
            <v>6783330.9500000002</v>
          </cell>
        </row>
        <row r="142">
          <cell r="A142" t="str">
            <v>TAN-MARJ INVESTMENTS LTD.</v>
          </cell>
          <cell r="B142">
            <v>120</v>
          </cell>
          <cell r="C142" t="str">
            <v>50</v>
          </cell>
          <cell r="D142" t="str">
            <v>JA $</v>
          </cell>
          <cell r="E142" t="str">
            <v>TERM</v>
          </cell>
          <cell r="F142">
            <v>22</v>
          </cell>
          <cell r="G142" t="str">
            <v>BUSINESS</v>
          </cell>
          <cell r="H142" t="str">
            <v>PROF.</v>
          </cell>
          <cell r="I142">
            <v>20100000</v>
          </cell>
          <cell r="J142">
            <v>0</v>
          </cell>
          <cell r="K142">
            <v>0</v>
          </cell>
        </row>
        <row r="143">
          <cell r="A143" t="str">
            <v>TASTEE LIMITED</v>
          </cell>
          <cell r="B143">
            <v>120</v>
          </cell>
          <cell r="C143" t="str">
            <v>02</v>
          </cell>
          <cell r="D143" t="str">
            <v>JA $</v>
          </cell>
          <cell r="E143" t="str">
            <v>TERM</v>
          </cell>
          <cell r="F143">
            <v>22.63</v>
          </cell>
          <cell r="G143" t="str">
            <v>BUSINESS</v>
          </cell>
          <cell r="H143" t="str">
            <v>FOOD</v>
          </cell>
          <cell r="I143">
            <v>12750000</v>
          </cell>
          <cell r="J143">
            <v>0</v>
          </cell>
          <cell r="K143">
            <v>0</v>
          </cell>
        </row>
        <row r="144">
          <cell r="A144" t="str">
            <v>TAYLOR ROBERT AND KECIA J.</v>
          </cell>
          <cell r="B144">
            <v>200</v>
          </cell>
          <cell r="C144" t="str">
            <v>01</v>
          </cell>
          <cell r="D144" t="str">
            <v>JA $</v>
          </cell>
          <cell r="E144" t="str">
            <v>O/D</v>
          </cell>
          <cell r="F144">
            <v>0</v>
          </cell>
          <cell r="G144" t="str">
            <v>INDIV.</v>
          </cell>
          <cell r="H144" t="str">
            <v>INDIV.</v>
          </cell>
          <cell r="I144">
            <v>4265.42</v>
          </cell>
          <cell r="J144">
            <v>0</v>
          </cell>
          <cell r="K144">
            <v>0</v>
          </cell>
        </row>
        <row r="145">
          <cell r="A145" t="str">
            <v>THEODORE INVESTMENTS LTD - TCBY</v>
          </cell>
          <cell r="B145">
            <v>120</v>
          </cell>
          <cell r="C145" t="str">
            <v>07</v>
          </cell>
          <cell r="D145" t="str">
            <v>USD</v>
          </cell>
          <cell r="E145" t="str">
            <v>TERM</v>
          </cell>
          <cell r="F145">
            <v>14</v>
          </cell>
          <cell r="G145" t="str">
            <v>BUSINESS</v>
          </cell>
          <cell r="H145" t="str">
            <v>FOOD</v>
          </cell>
          <cell r="I145">
            <v>1779867.82</v>
          </cell>
          <cell r="J145">
            <v>36442.830057330058</v>
          </cell>
          <cell r="K145">
            <v>1779867.82</v>
          </cell>
        </row>
        <row r="146">
          <cell r="A146" t="str">
            <v>THOMPSON JULIE</v>
          </cell>
          <cell r="B146">
            <v>200</v>
          </cell>
          <cell r="C146" t="str">
            <v>05</v>
          </cell>
          <cell r="D146" t="str">
            <v>JA $</v>
          </cell>
          <cell r="E146" t="str">
            <v>O/D</v>
          </cell>
          <cell r="F146">
            <v>31.5</v>
          </cell>
          <cell r="G146" t="str">
            <v>INDIV.</v>
          </cell>
          <cell r="H146" t="str">
            <v>INDIV.</v>
          </cell>
          <cell r="I146">
            <v>2397.4</v>
          </cell>
          <cell r="J146">
            <v>0</v>
          </cell>
          <cell r="K146">
            <v>0</v>
          </cell>
        </row>
        <row r="147">
          <cell r="A147" t="str">
            <v>THREE RIVERS MGMT. LTD.</v>
          </cell>
          <cell r="B147">
            <v>120</v>
          </cell>
          <cell r="C147" t="str">
            <v>04</v>
          </cell>
          <cell r="D147" t="str">
            <v>JA $</v>
          </cell>
          <cell r="E147" t="str">
            <v>TERM</v>
          </cell>
          <cell r="F147">
            <v>23</v>
          </cell>
          <cell r="G147" t="str">
            <v>BUSINESS</v>
          </cell>
          <cell r="H147" t="str">
            <v>TOURISM</v>
          </cell>
          <cell r="I147">
            <v>2716912.95</v>
          </cell>
          <cell r="J147">
            <v>0</v>
          </cell>
          <cell r="K147">
            <v>0</v>
          </cell>
        </row>
        <row r="148">
          <cell r="A148" t="str">
            <v>TIMO'S TRADING LIMITED</v>
          </cell>
          <cell r="B148">
            <v>127</v>
          </cell>
          <cell r="C148" t="str">
            <v>07</v>
          </cell>
          <cell r="D148" t="str">
            <v>JA $</v>
          </cell>
          <cell r="E148" t="str">
            <v>O/D</v>
          </cell>
          <cell r="F148">
            <v>17</v>
          </cell>
          <cell r="G148" t="str">
            <v>BUSINESS</v>
          </cell>
          <cell r="H148" t="str">
            <v>DIST'N</v>
          </cell>
          <cell r="I148">
            <v>3666913.83</v>
          </cell>
          <cell r="J148">
            <v>0</v>
          </cell>
          <cell r="K148">
            <v>0</v>
          </cell>
        </row>
        <row r="149">
          <cell r="A149" t="str">
            <v>TOMLINSON-WARSKOW JUDITH</v>
          </cell>
          <cell r="B149">
            <v>200</v>
          </cell>
          <cell r="C149" t="str">
            <v>01</v>
          </cell>
          <cell r="D149" t="str">
            <v>JA $</v>
          </cell>
          <cell r="E149" t="str">
            <v>O/D</v>
          </cell>
          <cell r="F149">
            <v>0</v>
          </cell>
          <cell r="G149" t="str">
            <v>INDIV.</v>
          </cell>
          <cell r="H149" t="str">
            <v>INDIV.</v>
          </cell>
          <cell r="I149">
            <v>4125.13</v>
          </cell>
          <cell r="J149">
            <v>0</v>
          </cell>
          <cell r="K149">
            <v>0</v>
          </cell>
        </row>
        <row r="150">
          <cell r="A150" t="str">
            <v>TROPICAIR</v>
          </cell>
          <cell r="B150">
            <v>120</v>
          </cell>
          <cell r="C150" t="str">
            <v>02</v>
          </cell>
          <cell r="D150" t="str">
            <v>USD</v>
          </cell>
          <cell r="E150" t="str">
            <v>TERM</v>
          </cell>
          <cell r="F150">
            <v>10</v>
          </cell>
          <cell r="G150" t="str">
            <v>BUSINESS</v>
          </cell>
          <cell r="H150" t="str">
            <v>METALS</v>
          </cell>
          <cell r="I150">
            <v>46398000</v>
          </cell>
          <cell r="J150">
            <v>949999.99999999988</v>
          </cell>
          <cell r="K150">
            <v>46398000</v>
          </cell>
        </row>
        <row r="151">
          <cell r="A151" t="str">
            <v>TROPICAIR</v>
          </cell>
          <cell r="B151">
            <v>120</v>
          </cell>
          <cell r="C151" t="str">
            <v>63</v>
          </cell>
          <cell r="D151" t="str">
            <v>JA $</v>
          </cell>
          <cell r="E151" t="str">
            <v>TERM</v>
          </cell>
          <cell r="F151">
            <v>10</v>
          </cell>
          <cell r="G151" t="str">
            <v>BUSINESS</v>
          </cell>
          <cell r="H151" t="str">
            <v>METALS</v>
          </cell>
          <cell r="I151">
            <v>1758830</v>
          </cell>
          <cell r="J151">
            <v>0</v>
          </cell>
          <cell r="K151">
            <v>0</v>
          </cell>
        </row>
        <row r="152">
          <cell r="A152" t="str">
            <v>TULLOCH FRANCIS AND DOREEN T-A</v>
          </cell>
          <cell r="B152">
            <v>200</v>
          </cell>
          <cell r="C152" t="str">
            <v>60</v>
          </cell>
          <cell r="D152" t="str">
            <v>JA $</v>
          </cell>
          <cell r="E152" t="str">
            <v>O/D</v>
          </cell>
          <cell r="F152">
            <v>31.5</v>
          </cell>
          <cell r="G152" t="str">
            <v>INDIV.</v>
          </cell>
          <cell r="H152" t="str">
            <v>INDIV.</v>
          </cell>
          <cell r="I152">
            <v>40</v>
          </cell>
          <cell r="J152">
            <v>0</v>
          </cell>
          <cell r="K152">
            <v>0</v>
          </cell>
        </row>
        <row r="153">
          <cell r="A153" t="str">
            <v>TYRES R US LIMITED</v>
          </cell>
          <cell r="B153">
            <v>120</v>
          </cell>
          <cell r="C153" t="str">
            <v>42</v>
          </cell>
          <cell r="D153" t="str">
            <v>USD</v>
          </cell>
          <cell r="E153" t="str">
            <v>TERM</v>
          </cell>
          <cell r="F153">
            <v>14</v>
          </cell>
          <cell r="G153" t="str">
            <v>BUSINESS</v>
          </cell>
          <cell r="H153" t="str">
            <v>DIST'N</v>
          </cell>
          <cell r="I153">
            <v>21636465.300000001</v>
          </cell>
          <cell r="J153">
            <v>443007.07002456998</v>
          </cell>
          <cell r="K153">
            <v>21636465.300000001</v>
          </cell>
        </row>
        <row r="154">
          <cell r="A154" t="str">
            <v>TYRES R US LIMITED</v>
          </cell>
          <cell r="B154">
            <v>200</v>
          </cell>
          <cell r="C154" t="str">
            <v>66</v>
          </cell>
          <cell r="D154" t="str">
            <v>JA $</v>
          </cell>
          <cell r="E154" t="str">
            <v>O/D</v>
          </cell>
          <cell r="F154">
            <v>31.5</v>
          </cell>
          <cell r="G154" t="str">
            <v>BUSINESS</v>
          </cell>
          <cell r="H154" t="str">
            <v>DIST'N</v>
          </cell>
          <cell r="I154">
            <v>68.28</v>
          </cell>
          <cell r="J154">
            <v>0</v>
          </cell>
          <cell r="K154">
            <v>0</v>
          </cell>
        </row>
        <row r="155">
          <cell r="A155" t="str">
            <v>VA TECH ESCHER WYSS S.A.</v>
          </cell>
          <cell r="B155">
            <v>200</v>
          </cell>
          <cell r="C155" t="str">
            <v>02</v>
          </cell>
          <cell r="D155" t="str">
            <v>JA $</v>
          </cell>
          <cell r="E155" t="str">
            <v>O/D</v>
          </cell>
          <cell r="F155">
            <v>31.5</v>
          </cell>
          <cell r="G155" t="str">
            <v>BUSINESS</v>
          </cell>
          <cell r="H155" t="str">
            <v>PROF.</v>
          </cell>
          <cell r="I155">
            <v>206.43</v>
          </cell>
          <cell r="J155">
            <v>0</v>
          </cell>
          <cell r="K155">
            <v>0</v>
          </cell>
        </row>
        <row r="156">
          <cell r="A156" t="str">
            <v>VAP LIMITED</v>
          </cell>
          <cell r="B156">
            <v>120</v>
          </cell>
          <cell r="C156" t="str">
            <v>02</v>
          </cell>
          <cell r="D156" t="str">
            <v>JA $</v>
          </cell>
          <cell r="E156" t="str">
            <v>TERM</v>
          </cell>
          <cell r="F156">
            <v>32</v>
          </cell>
          <cell r="G156" t="str">
            <v>BUSINESS</v>
          </cell>
          <cell r="H156" t="str">
            <v>PROF.</v>
          </cell>
          <cell r="I156">
            <v>446342.56</v>
          </cell>
          <cell r="J156">
            <v>0</v>
          </cell>
          <cell r="K156">
            <v>0</v>
          </cell>
        </row>
        <row r="157">
          <cell r="A157" t="str">
            <v>VAP LIMITED</v>
          </cell>
          <cell r="B157">
            <v>120</v>
          </cell>
          <cell r="C157" t="str">
            <v>42</v>
          </cell>
          <cell r="D157" t="str">
            <v>USD</v>
          </cell>
          <cell r="E157" t="str">
            <v>TERM</v>
          </cell>
          <cell r="F157">
            <v>32</v>
          </cell>
          <cell r="G157" t="str">
            <v>BUSINESS</v>
          </cell>
          <cell r="H157" t="str">
            <v>PROF.</v>
          </cell>
          <cell r="I157">
            <v>3619317.99</v>
          </cell>
          <cell r="J157">
            <v>74105.609950859944</v>
          </cell>
          <cell r="K157">
            <v>3619317.9899999998</v>
          </cell>
        </row>
        <row r="158">
          <cell r="A158" t="str">
            <v>VAP LIMITED</v>
          </cell>
          <cell r="B158">
            <v>120</v>
          </cell>
          <cell r="C158" t="str">
            <v>50</v>
          </cell>
          <cell r="D158" t="str">
            <v>JA $</v>
          </cell>
          <cell r="E158" t="str">
            <v>TERM</v>
          </cell>
          <cell r="F158">
            <v>32</v>
          </cell>
          <cell r="G158" t="str">
            <v>BUSINESS</v>
          </cell>
          <cell r="H158" t="str">
            <v>PROF.</v>
          </cell>
          <cell r="I158">
            <v>0.01</v>
          </cell>
          <cell r="J158">
            <v>0</v>
          </cell>
          <cell r="K158">
            <v>0</v>
          </cell>
        </row>
        <row r="159">
          <cell r="A159" t="str">
            <v>VAP LIMITED</v>
          </cell>
          <cell r="B159">
            <v>127</v>
          </cell>
          <cell r="C159" t="str">
            <v>06</v>
          </cell>
          <cell r="D159" t="str">
            <v>JA $</v>
          </cell>
          <cell r="E159" t="str">
            <v>O/D</v>
          </cell>
          <cell r="F159">
            <v>19</v>
          </cell>
          <cell r="G159" t="str">
            <v>BUSINESS</v>
          </cell>
          <cell r="H159" t="str">
            <v>PROF.</v>
          </cell>
          <cell r="I159">
            <v>4115690.9</v>
          </cell>
          <cell r="J159">
            <v>0</v>
          </cell>
          <cell r="K159">
            <v>0</v>
          </cell>
        </row>
        <row r="160">
          <cell r="A160" t="str">
            <v>VILLAGE RESORTS LIMITED</v>
          </cell>
          <cell r="B160">
            <v>120</v>
          </cell>
          <cell r="C160" t="str">
            <v>02</v>
          </cell>
          <cell r="D160" t="str">
            <v>USD</v>
          </cell>
          <cell r="E160" t="str">
            <v>TERM</v>
          </cell>
          <cell r="F160">
            <v>12</v>
          </cell>
          <cell r="G160" t="str">
            <v>BUSINESS</v>
          </cell>
          <cell r="H160" t="str">
            <v>TOURISM</v>
          </cell>
          <cell r="I160">
            <v>1709400</v>
          </cell>
          <cell r="J160">
            <v>35000</v>
          </cell>
          <cell r="K160">
            <v>1709400.0000000002</v>
          </cell>
        </row>
        <row r="161">
          <cell r="A161" t="str">
            <v>VILLAGE RESORTS LIMITED</v>
          </cell>
          <cell r="B161">
            <v>120</v>
          </cell>
          <cell r="C161" t="str">
            <v>04</v>
          </cell>
          <cell r="D161" t="str">
            <v>USD</v>
          </cell>
          <cell r="E161" t="str">
            <v>TERM</v>
          </cell>
          <cell r="F161">
            <v>12</v>
          </cell>
          <cell r="G161" t="str">
            <v>BUSINESS</v>
          </cell>
          <cell r="H161" t="str">
            <v>TOURISM</v>
          </cell>
          <cell r="I161">
            <v>969640.06</v>
          </cell>
          <cell r="J161">
            <v>19853.400081900083</v>
          </cell>
          <cell r="K161">
            <v>969640.06000000017</v>
          </cell>
        </row>
        <row r="162">
          <cell r="A162" t="str">
            <v>WEDDERBURN AREBOFE OR SAMUEL</v>
          </cell>
          <cell r="B162">
            <v>200</v>
          </cell>
          <cell r="C162" t="str">
            <v>05</v>
          </cell>
          <cell r="D162" t="str">
            <v>JA $</v>
          </cell>
          <cell r="E162" t="str">
            <v>O/D</v>
          </cell>
          <cell r="F162">
            <v>31.5</v>
          </cell>
          <cell r="G162" t="str">
            <v>INDIV.</v>
          </cell>
          <cell r="H162" t="str">
            <v>INDIV.</v>
          </cell>
          <cell r="I162">
            <v>2870.36</v>
          </cell>
          <cell r="J162">
            <v>0</v>
          </cell>
          <cell r="K162">
            <v>0</v>
          </cell>
        </row>
        <row r="163">
          <cell r="A163" t="str">
            <v>WENDICO JAMAICA LIMITED</v>
          </cell>
          <cell r="B163">
            <v>120</v>
          </cell>
          <cell r="C163" t="str">
            <v>13</v>
          </cell>
          <cell r="D163" t="str">
            <v>USD</v>
          </cell>
          <cell r="E163" t="str">
            <v>TERM</v>
          </cell>
          <cell r="F163">
            <v>12</v>
          </cell>
          <cell r="G163" t="str">
            <v>BUSINESS</v>
          </cell>
          <cell r="H163" t="str">
            <v>FOOD</v>
          </cell>
          <cell r="I163">
            <v>3923020.74</v>
          </cell>
          <cell r="J163">
            <v>80323.929975429972</v>
          </cell>
          <cell r="K163">
            <v>3923020.74</v>
          </cell>
        </row>
        <row r="164">
          <cell r="A164" t="str">
            <v>WENDICO JAMAICA LIMITED</v>
          </cell>
          <cell r="B164">
            <v>150</v>
          </cell>
          <cell r="C164" t="str">
            <v>01</v>
          </cell>
          <cell r="D164" t="str">
            <v>USD</v>
          </cell>
          <cell r="E164" t="str">
            <v>LEASE</v>
          </cell>
          <cell r="F164">
            <v>15</v>
          </cell>
          <cell r="G164" t="str">
            <v>BUSINESS</v>
          </cell>
          <cell r="H164" t="str">
            <v>FOOD</v>
          </cell>
          <cell r="I164">
            <v>1262092.02</v>
          </cell>
          <cell r="J164">
            <v>25841.359950859951</v>
          </cell>
          <cell r="K164">
            <v>1262092.02</v>
          </cell>
        </row>
        <row r="165">
          <cell r="A165" t="str">
            <v>WENDICO JAMAICA LIMITED</v>
          </cell>
          <cell r="B165">
            <v>150</v>
          </cell>
          <cell r="C165" t="str">
            <v>11</v>
          </cell>
          <cell r="D165" t="str">
            <v>USD</v>
          </cell>
          <cell r="E165" t="str">
            <v>LEASE</v>
          </cell>
          <cell r="F165">
            <v>15</v>
          </cell>
          <cell r="G165" t="str">
            <v>BUSINESS</v>
          </cell>
          <cell r="H165" t="str">
            <v>FOOD</v>
          </cell>
          <cell r="I165">
            <v>10219062.310000001</v>
          </cell>
          <cell r="J165">
            <v>209235.51003276004</v>
          </cell>
          <cell r="K165">
            <v>10219062.310000001</v>
          </cell>
        </row>
        <row r="166">
          <cell r="A166" t="str">
            <v>WILMOT LOURAINE</v>
          </cell>
          <cell r="B166">
            <v>200</v>
          </cell>
          <cell r="C166" t="str">
            <v>01</v>
          </cell>
          <cell r="D166" t="str">
            <v>JA $</v>
          </cell>
          <cell r="E166" t="str">
            <v>O/D</v>
          </cell>
          <cell r="F166">
            <v>0</v>
          </cell>
          <cell r="G166" t="str">
            <v>INDIV.</v>
          </cell>
          <cell r="H166" t="str">
            <v>INDIV.</v>
          </cell>
          <cell r="I166">
            <v>3748.16</v>
          </cell>
          <cell r="J166">
            <v>0</v>
          </cell>
          <cell r="K166">
            <v>0</v>
          </cell>
        </row>
        <row r="167">
          <cell r="A167" t="str">
            <v>WILSON TRUDY</v>
          </cell>
          <cell r="B167">
            <v>200</v>
          </cell>
          <cell r="C167" t="str">
            <v>01</v>
          </cell>
          <cell r="D167" t="str">
            <v>JA $</v>
          </cell>
          <cell r="E167" t="str">
            <v>O/D</v>
          </cell>
          <cell r="F167">
            <v>0</v>
          </cell>
          <cell r="G167" t="str">
            <v>INDIV.</v>
          </cell>
          <cell r="H167" t="str">
            <v>INDIV.</v>
          </cell>
          <cell r="I167">
            <v>2356.41</v>
          </cell>
          <cell r="J167">
            <v>0</v>
          </cell>
          <cell r="K167">
            <v>0</v>
          </cell>
        </row>
        <row r="168">
          <cell r="A168" t="str">
            <v>WRAY AND NEPHEW GROUP LIMITED</v>
          </cell>
          <cell r="B168">
            <v>120</v>
          </cell>
          <cell r="C168" t="str">
            <v>02</v>
          </cell>
          <cell r="D168" t="str">
            <v>JA $</v>
          </cell>
          <cell r="E168" t="str">
            <v>TERM</v>
          </cell>
          <cell r="F168">
            <v>13</v>
          </cell>
          <cell r="G168" t="str">
            <v>BUSINESS</v>
          </cell>
          <cell r="H168" t="str">
            <v>RUM</v>
          </cell>
          <cell r="I168">
            <v>18500000</v>
          </cell>
          <cell r="J168">
            <v>0</v>
          </cell>
          <cell r="K168">
            <v>0</v>
          </cell>
        </row>
        <row r="169">
          <cell r="A169" t="str">
            <v>WRAY AND NEPHEW GROUP LIMITED</v>
          </cell>
          <cell r="B169">
            <v>120</v>
          </cell>
          <cell r="C169" t="str">
            <v>02</v>
          </cell>
          <cell r="D169" t="str">
            <v>JA $</v>
          </cell>
          <cell r="E169" t="str">
            <v>TERM</v>
          </cell>
          <cell r="F169">
            <v>13</v>
          </cell>
          <cell r="G169" t="str">
            <v>BUSINESS</v>
          </cell>
          <cell r="H169" t="str">
            <v>RUM</v>
          </cell>
          <cell r="I169">
            <v>242058000</v>
          </cell>
          <cell r="J169">
            <v>0</v>
          </cell>
          <cell r="K169">
            <v>0</v>
          </cell>
        </row>
        <row r="170">
          <cell r="A170" t="str">
            <v>WRAY AND NEPHEW GROUP LIMITED</v>
          </cell>
          <cell r="B170">
            <v>120</v>
          </cell>
          <cell r="C170" t="str">
            <v>50</v>
          </cell>
          <cell r="D170" t="str">
            <v>JA $</v>
          </cell>
          <cell r="E170" t="str">
            <v>TERM</v>
          </cell>
          <cell r="F170">
            <v>13</v>
          </cell>
          <cell r="G170" t="str">
            <v>BUSINESS</v>
          </cell>
          <cell r="H170" t="str">
            <v>RUM</v>
          </cell>
          <cell r="I170">
            <v>8853780</v>
          </cell>
          <cell r="J170">
            <v>0</v>
          </cell>
          <cell r="K170">
            <v>0</v>
          </cell>
        </row>
        <row r="171">
          <cell r="A171" t="str">
            <v>WRAY AND NEPHEW GROUP LIMITED</v>
          </cell>
          <cell r="B171">
            <v>120</v>
          </cell>
          <cell r="C171" t="str">
            <v>50</v>
          </cell>
          <cell r="D171" t="str">
            <v>JA $</v>
          </cell>
          <cell r="E171" t="str">
            <v>TERM</v>
          </cell>
          <cell r="F171">
            <v>13</v>
          </cell>
          <cell r="G171" t="str">
            <v>BUSINESS</v>
          </cell>
          <cell r="H171" t="str">
            <v>RUM</v>
          </cell>
          <cell r="I171">
            <v>34521219.960000001</v>
          </cell>
          <cell r="J171">
            <v>0</v>
          </cell>
          <cell r="K171">
            <v>0</v>
          </cell>
        </row>
        <row r="172">
          <cell r="A172" t="str">
            <v>WRAY AND NEPHEW GROUP LIMITED</v>
          </cell>
          <cell r="B172">
            <v>120</v>
          </cell>
          <cell r="C172" t="str">
            <v>50</v>
          </cell>
          <cell r="D172" t="str">
            <v>JA $</v>
          </cell>
          <cell r="E172" t="str">
            <v>TERM</v>
          </cell>
          <cell r="F172">
            <v>13</v>
          </cell>
          <cell r="G172" t="str">
            <v>BUSINESS</v>
          </cell>
          <cell r="H172" t="str">
            <v>RUM</v>
          </cell>
          <cell r="I172">
            <v>96778378.370000005</v>
          </cell>
          <cell r="J172">
            <v>0</v>
          </cell>
          <cell r="K172">
            <v>0</v>
          </cell>
        </row>
        <row r="173">
          <cell r="A173" t="str">
            <v>XEROX JAMAICA LIMITED</v>
          </cell>
          <cell r="B173">
            <v>200</v>
          </cell>
          <cell r="C173" t="str">
            <v>12</v>
          </cell>
          <cell r="D173" t="str">
            <v>USD</v>
          </cell>
          <cell r="E173" t="str">
            <v>O/D</v>
          </cell>
          <cell r="F173">
            <v>31.5</v>
          </cell>
          <cell r="G173" t="str">
            <v>BUSINESS</v>
          </cell>
          <cell r="H173" t="str">
            <v>PROF.</v>
          </cell>
          <cell r="I173">
            <v>3907465.2</v>
          </cell>
          <cell r="J173">
            <v>80005.429975429972</v>
          </cell>
          <cell r="K173">
            <v>3907465.2</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12" displayName="Table12" ref="A1:E1521" totalsRowShown="0" headerRowDxfId="6" tableBorderDxfId="5">
  <autoFilter ref="A1:E1521" xr:uid="{00000000-0009-0000-0100-000006000000}"/>
  <sortState xmlns:xlrd2="http://schemas.microsoft.com/office/spreadsheetml/2017/richdata2" ref="A2:E1507">
    <sortCondition ref="A1:A1507"/>
  </sortState>
  <tableColumns count="5">
    <tableColumn id="1" xr3:uid="{00000000-0010-0000-0000-000001000000}" name="Enumeration *" dataDxfId="4"/>
    <tableColumn id="2" xr3:uid="{00000000-0010-0000-0000-000002000000}" name="Key *" dataDxfId="3"/>
    <tableColumn id="3" xr3:uid="{00000000-0010-0000-0000-000003000000}" name="Label *" dataDxfId="2"/>
    <tableColumn id="4" xr3:uid="{00000000-0010-0000-0000-000004000000}" name="Parent Key" dataDxfId="1"/>
    <tableColumn id="5" xr3:uid="{00000000-0010-0000-0000-000005000000}" name="Column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5.vml"/><Relationship Id="rId1" Type="http://schemas.openxmlformats.org/officeDocument/2006/relationships/vmlDrawing" Target="../drawings/vmlDrawing24.vml"/><Relationship Id="rId4" Type="http://schemas.openxmlformats.org/officeDocument/2006/relationships/comments" Target="../comments1.xml"/></Relationships>
</file>

<file path=xl/worksheets/_rels/sheet28.xml.rels><?xml version="1.0" encoding="UTF-8" standalone="yes"?>
<Relationships xmlns="http://schemas.openxmlformats.org/package/2006/relationships"><Relationship Id="rId1" Type="http://schemas.openxmlformats.org/officeDocument/2006/relationships/vmlDrawing" Target="../drawings/vmlDrawing26.v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B6"/>
  <sheetViews>
    <sheetView workbookViewId="0"/>
  </sheetViews>
  <sheetFormatPr defaultRowHeight="12.75"/>
  <sheetData>
    <row r="1" spans="1:2" ht="14.25">
      <c r="A1" s="1" t="s">
        <v>33</v>
      </c>
      <c r="B1" s="2" t="s">
        <v>3</v>
      </c>
    </row>
    <row r="2" spans="1:2" ht="13.5">
      <c r="A2" s="25" t="s">
        <v>73</v>
      </c>
      <c r="B2" s="25" t="s">
        <v>78</v>
      </c>
    </row>
    <row r="3" spans="1:2" ht="13.5">
      <c r="A3" s="26" t="s">
        <v>74</v>
      </c>
      <c r="B3" s="26" t="s">
        <v>11</v>
      </c>
    </row>
    <row r="4" spans="1:2" ht="13.5">
      <c r="A4" s="25" t="s">
        <v>75</v>
      </c>
      <c r="B4" s="25" t="s">
        <v>12</v>
      </c>
    </row>
    <row r="5" spans="1:2" ht="13.5">
      <c r="A5" s="26" t="s">
        <v>76</v>
      </c>
      <c r="B5" s="26" t="s">
        <v>13</v>
      </c>
    </row>
    <row r="6" spans="1:2" ht="13.5">
      <c r="A6" s="25" t="s">
        <v>77</v>
      </c>
      <c r="B6" s="25" t="s">
        <v>14</v>
      </c>
    </row>
  </sheetData>
  <pageMargins left="0.7" right="0.7" top="0.75" bottom="0.75" header="0.3" footer="0.3"/>
  <headerFooter>
    <oddHeader>&amp;C&amp;"Calibri"&amp;10&amp;K000000 PUBLIC&amp;1#_x000D_&amp;G</oddHeader>
    <oddFooter>&amp;C_x000D_&amp;1#&amp;"Calibri"&amp;10&amp;K000000 PUBLIC</oddFooter>
  </headerFooter>
  <legacyDrawingHF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7">
    <tabColor rgb="FFFF0000"/>
    <pageSetUpPr fitToPage="1"/>
  </sheetPr>
  <dimension ref="A1:Y148"/>
  <sheetViews>
    <sheetView showGridLines="0" zoomScaleNormal="100" zoomScaleSheetLayoutView="55" workbookViewId="0">
      <selection activeCell="D11" sqref="D11"/>
    </sheetView>
  </sheetViews>
  <sheetFormatPr defaultColWidth="11.3984375" defaultRowHeight="15.4"/>
  <cols>
    <col min="1" max="1" width="10.59765625" style="99" customWidth="1"/>
    <col min="2" max="2" width="40.73046875" style="99" customWidth="1"/>
    <col min="3" max="3" width="22.3984375" style="99" customWidth="1"/>
    <col min="4" max="7" width="16.86328125" style="99" customWidth="1"/>
    <col min="8" max="8" width="22.265625" style="99" bestFit="1" customWidth="1"/>
    <col min="9" max="20" width="16.86328125" style="99" customWidth="1"/>
    <col min="21" max="259" width="11.3984375" style="99"/>
    <col min="260" max="260" width="47.59765625" style="99" customWidth="1"/>
    <col min="261" max="261" width="28.3984375" style="99" bestFit="1" customWidth="1"/>
    <col min="262" max="262" width="24" style="99" bestFit="1" customWidth="1"/>
    <col min="263" max="263" width="30.1328125" style="99" customWidth="1"/>
    <col min="264" max="264" width="27" style="99" customWidth="1"/>
    <col min="265" max="265" width="7.3984375" style="99" customWidth="1"/>
    <col min="266" max="515" width="11.3984375" style="99"/>
    <col min="516" max="516" width="47.59765625" style="99" customWidth="1"/>
    <col min="517" max="517" width="28.3984375" style="99" bestFit="1" customWidth="1"/>
    <col min="518" max="518" width="24" style="99" bestFit="1" customWidth="1"/>
    <col min="519" max="519" width="30.1328125" style="99" customWidth="1"/>
    <col min="520" max="520" width="27" style="99" customWidth="1"/>
    <col min="521" max="521" width="7.3984375" style="99" customWidth="1"/>
    <col min="522" max="771" width="11.3984375" style="99"/>
    <col min="772" max="772" width="47.59765625" style="99" customWidth="1"/>
    <col min="773" max="773" width="28.3984375" style="99" bestFit="1" customWidth="1"/>
    <col min="774" max="774" width="24" style="99" bestFit="1" customWidth="1"/>
    <col min="775" max="775" width="30.1328125" style="99" customWidth="1"/>
    <col min="776" max="776" width="27" style="99" customWidth="1"/>
    <col min="777" max="777" width="7.3984375" style="99" customWidth="1"/>
    <col min="778" max="1027" width="11.3984375" style="99"/>
    <col min="1028" max="1028" width="47.59765625" style="99" customWidth="1"/>
    <col min="1029" max="1029" width="28.3984375" style="99" bestFit="1" customWidth="1"/>
    <col min="1030" max="1030" width="24" style="99" bestFit="1" customWidth="1"/>
    <col min="1031" max="1031" width="30.1328125" style="99" customWidth="1"/>
    <col min="1032" max="1032" width="27" style="99" customWidth="1"/>
    <col min="1033" max="1033" width="7.3984375" style="99" customWidth="1"/>
    <col min="1034" max="1283" width="11.3984375" style="99"/>
    <col min="1284" max="1284" width="47.59765625" style="99" customWidth="1"/>
    <col min="1285" max="1285" width="28.3984375" style="99" bestFit="1" customWidth="1"/>
    <col min="1286" max="1286" width="24" style="99" bestFit="1" customWidth="1"/>
    <col min="1287" max="1287" width="30.1328125" style="99" customWidth="1"/>
    <col min="1288" max="1288" width="27" style="99" customWidth="1"/>
    <col min="1289" max="1289" width="7.3984375" style="99" customWidth="1"/>
    <col min="1290" max="1539" width="11.3984375" style="99"/>
    <col min="1540" max="1540" width="47.59765625" style="99" customWidth="1"/>
    <col min="1541" max="1541" width="28.3984375" style="99" bestFit="1" customWidth="1"/>
    <col min="1542" max="1542" width="24" style="99" bestFit="1" customWidth="1"/>
    <col min="1543" max="1543" width="30.1328125" style="99" customWidth="1"/>
    <col min="1544" max="1544" width="27" style="99" customWidth="1"/>
    <col min="1545" max="1545" width="7.3984375" style="99" customWidth="1"/>
    <col min="1546" max="1795" width="11.3984375" style="99"/>
    <col min="1796" max="1796" width="47.59765625" style="99" customWidth="1"/>
    <col min="1797" max="1797" width="28.3984375" style="99" bestFit="1" customWidth="1"/>
    <col min="1798" max="1798" width="24" style="99" bestFit="1" customWidth="1"/>
    <col min="1799" max="1799" width="30.1328125" style="99" customWidth="1"/>
    <col min="1800" max="1800" width="27" style="99" customWidth="1"/>
    <col min="1801" max="1801" width="7.3984375" style="99" customWidth="1"/>
    <col min="1802" max="2051" width="11.3984375" style="99"/>
    <col min="2052" max="2052" width="47.59765625" style="99" customWidth="1"/>
    <col min="2053" max="2053" width="28.3984375" style="99" bestFit="1" customWidth="1"/>
    <col min="2054" max="2054" width="24" style="99" bestFit="1" customWidth="1"/>
    <col min="2055" max="2055" width="30.1328125" style="99" customWidth="1"/>
    <col min="2056" max="2056" width="27" style="99" customWidth="1"/>
    <col min="2057" max="2057" width="7.3984375" style="99" customWidth="1"/>
    <col min="2058" max="2307" width="11.3984375" style="99"/>
    <col min="2308" max="2308" width="47.59765625" style="99" customWidth="1"/>
    <col min="2309" max="2309" width="28.3984375" style="99" bestFit="1" customWidth="1"/>
    <col min="2310" max="2310" width="24" style="99" bestFit="1" customWidth="1"/>
    <col min="2311" max="2311" width="30.1328125" style="99" customWidth="1"/>
    <col min="2312" max="2312" width="27" style="99" customWidth="1"/>
    <col min="2313" max="2313" width="7.3984375" style="99" customWidth="1"/>
    <col min="2314" max="2563" width="11.3984375" style="99"/>
    <col min="2564" max="2564" width="47.59765625" style="99" customWidth="1"/>
    <col min="2565" max="2565" width="28.3984375" style="99" bestFit="1" customWidth="1"/>
    <col min="2566" max="2566" width="24" style="99" bestFit="1" customWidth="1"/>
    <col min="2567" max="2567" width="30.1328125" style="99" customWidth="1"/>
    <col min="2568" max="2568" width="27" style="99" customWidth="1"/>
    <col min="2569" max="2569" width="7.3984375" style="99" customWidth="1"/>
    <col min="2570" max="2819" width="11.3984375" style="99"/>
    <col min="2820" max="2820" width="47.59765625" style="99" customWidth="1"/>
    <col min="2821" max="2821" width="28.3984375" style="99" bestFit="1" customWidth="1"/>
    <col min="2822" max="2822" width="24" style="99" bestFit="1" customWidth="1"/>
    <col min="2823" max="2823" width="30.1328125" style="99" customWidth="1"/>
    <col min="2824" max="2824" width="27" style="99" customWidth="1"/>
    <col min="2825" max="2825" width="7.3984375" style="99" customWidth="1"/>
    <col min="2826" max="3075" width="11.3984375" style="99"/>
    <col min="3076" max="3076" width="47.59765625" style="99" customWidth="1"/>
    <col min="3077" max="3077" width="28.3984375" style="99" bestFit="1" customWidth="1"/>
    <col min="3078" max="3078" width="24" style="99" bestFit="1" customWidth="1"/>
    <col min="3079" max="3079" width="30.1328125" style="99" customWidth="1"/>
    <col min="3080" max="3080" width="27" style="99" customWidth="1"/>
    <col min="3081" max="3081" width="7.3984375" style="99" customWidth="1"/>
    <col min="3082" max="3331" width="11.3984375" style="99"/>
    <col min="3332" max="3332" width="47.59765625" style="99" customWidth="1"/>
    <col min="3333" max="3333" width="28.3984375" style="99" bestFit="1" customWidth="1"/>
    <col min="3334" max="3334" width="24" style="99" bestFit="1" customWidth="1"/>
    <col min="3335" max="3335" width="30.1328125" style="99" customWidth="1"/>
    <col min="3336" max="3336" width="27" style="99" customWidth="1"/>
    <col min="3337" max="3337" width="7.3984375" style="99" customWidth="1"/>
    <col min="3338" max="3587" width="11.3984375" style="99"/>
    <col min="3588" max="3588" width="47.59765625" style="99" customWidth="1"/>
    <col min="3589" max="3589" width="28.3984375" style="99" bestFit="1" customWidth="1"/>
    <col min="3590" max="3590" width="24" style="99" bestFit="1" customWidth="1"/>
    <col min="3591" max="3591" width="30.1328125" style="99" customWidth="1"/>
    <col min="3592" max="3592" width="27" style="99" customWidth="1"/>
    <col min="3593" max="3593" width="7.3984375" style="99" customWidth="1"/>
    <col min="3594" max="3843" width="11.3984375" style="99"/>
    <col min="3844" max="3844" width="47.59765625" style="99" customWidth="1"/>
    <col min="3845" max="3845" width="28.3984375" style="99" bestFit="1" customWidth="1"/>
    <col min="3846" max="3846" width="24" style="99" bestFit="1" customWidth="1"/>
    <col min="3847" max="3847" width="30.1328125" style="99" customWidth="1"/>
    <col min="3848" max="3848" width="27" style="99" customWidth="1"/>
    <col min="3849" max="3849" width="7.3984375" style="99" customWidth="1"/>
    <col min="3850" max="4099" width="11.3984375" style="99"/>
    <col min="4100" max="4100" width="47.59765625" style="99" customWidth="1"/>
    <col min="4101" max="4101" width="28.3984375" style="99" bestFit="1" customWidth="1"/>
    <col min="4102" max="4102" width="24" style="99" bestFit="1" customWidth="1"/>
    <col min="4103" max="4103" width="30.1328125" style="99" customWidth="1"/>
    <col min="4104" max="4104" width="27" style="99" customWidth="1"/>
    <col min="4105" max="4105" width="7.3984375" style="99" customWidth="1"/>
    <col min="4106" max="4355" width="11.3984375" style="99"/>
    <col min="4356" max="4356" width="47.59765625" style="99" customWidth="1"/>
    <col min="4357" max="4357" width="28.3984375" style="99" bestFit="1" customWidth="1"/>
    <col min="4358" max="4358" width="24" style="99" bestFit="1" customWidth="1"/>
    <col min="4359" max="4359" width="30.1328125" style="99" customWidth="1"/>
    <col min="4360" max="4360" width="27" style="99" customWidth="1"/>
    <col min="4361" max="4361" width="7.3984375" style="99" customWidth="1"/>
    <col min="4362" max="4611" width="11.3984375" style="99"/>
    <col min="4612" max="4612" width="47.59765625" style="99" customWidth="1"/>
    <col min="4613" max="4613" width="28.3984375" style="99" bestFit="1" customWidth="1"/>
    <col min="4614" max="4614" width="24" style="99" bestFit="1" customWidth="1"/>
    <col min="4615" max="4615" width="30.1328125" style="99" customWidth="1"/>
    <col min="4616" max="4616" width="27" style="99" customWidth="1"/>
    <col min="4617" max="4617" width="7.3984375" style="99" customWidth="1"/>
    <col min="4618" max="4867" width="11.3984375" style="99"/>
    <col min="4868" max="4868" width="47.59765625" style="99" customWidth="1"/>
    <col min="4869" max="4869" width="28.3984375" style="99" bestFit="1" customWidth="1"/>
    <col min="4870" max="4870" width="24" style="99" bestFit="1" customWidth="1"/>
    <col min="4871" max="4871" width="30.1328125" style="99" customWidth="1"/>
    <col min="4872" max="4872" width="27" style="99" customWidth="1"/>
    <col min="4873" max="4873" width="7.3984375" style="99" customWidth="1"/>
    <col min="4874" max="5123" width="11.3984375" style="99"/>
    <col min="5124" max="5124" width="47.59765625" style="99" customWidth="1"/>
    <col min="5125" max="5125" width="28.3984375" style="99" bestFit="1" customWidth="1"/>
    <col min="5126" max="5126" width="24" style="99" bestFit="1" customWidth="1"/>
    <col min="5127" max="5127" width="30.1328125" style="99" customWidth="1"/>
    <col min="5128" max="5128" width="27" style="99" customWidth="1"/>
    <col min="5129" max="5129" width="7.3984375" style="99" customWidth="1"/>
    <col min="5130" max="5379" width="11.3984375" style="99"/>
    <col min="5380" max="5380" width="47.59765625" style="99" customWidth="1"/>
    <col min="5381" max="5381" width="28.3984375" style="99" bestFit="1" customWidth="1"/>
    <col min="5382" max="5382" width="24" style="99" bestFit="1" customWidth="1"/>
    <col min="5383" max="5383" width="30.1328125" style="99" customWidth="1"/>
    <col min="5384" max="5384" width="27" style="99" customWidth="1"/>
    <col min="5385" max="5385" width="7.3984375" style="99" customWidth="1"/>
    <col min="5386" max="5635" width="11.3984375" style="99"/>
    <col min="5636" max="5636" width="47.59765625" style="99" customWidth="1"/>
    <col min="5637" max="5637" width="28.3984375" style="99" bestFit="1" customWidth="1"/>
    <col min="5638" max="5638" width="24" style="99" bestFit="1" customWidth="1"/>
    <col min="5639" max="5639" width="30.1328125" style="99" customWidth="1"/>
    <col min="5640" max="5640" width="27" style="99" customWidth="1"/>
    <col min="5641" max="5641" width="7.3984375" style="99" customWidth="1"/>
    <col min="5642" max="5891" width="11.3984375" style="99"/>
    <col min="5892" max="5892" width="47.59765625" style="99" customWidth="1"/>
    <col min="5893" max="5893" width="28.3984375" style="99" bestFit="1" customWidth="1"/>
    <col min="5894" max="5894" width="24" style="99" bestFit="1" customWidth="1"/>
    <col min="5895" max="5895" width="30.1328125" style="99" customWidth="1"/>
    <col min="5896" max="5896" width="27" style="99" customWidth="1"/>
    <col min="5897" max="5897" width="7.3984375" style="99" customWidth="1"/>
    <col min="5898" max="6147" width="11.3984375" style="99"/>
    <col min="6148" max="6148" width="47.59765625" style="99" customWidth="1"/>
    <col min="6149" max="6149" width="28.3984375" style="99" bestFit="1" customWidth="1"/>
    <col min="6150" max="6150" width="24" style="99" bestFit="1" customWidth="1"/>
    <col min="6151" max="6151" width="30.1328125" style="99" customWidth="1"/>
    <col min="6152" max="6152" width="27" style="99" customWidth="1"/>
    <col min="6153" max="6153" width="7.3984375" style="99" customWidth="1"/>
    <col min="6154" max="6403" width="11.3984375" style="99"/>
    <col min="6404" max="6404" width="47.59765625" style="99" customWidth="1"/>
    <col min="6405" max="6405" width="28.3984375" style="99" bestFit="1" customWidth="1"/>
    <col min="6406" max="6406" width="24" style="99" bestFit="1" customWidth="1"/>
    <col min="6407" max="6407" width="30.1328125" style="99" customWidth="1"/>
    <col min="6408" max="6408" width="27" style="99" customWidth="1"/>
    <col min="6409" max="6409" width="7.3984375" style="99" customWidth="1"/>
    <col min="6410" max="6659" width="11.3984375" style="99"/>
    <col min="6660" max="6660" width="47.59765625" style="99" customWidth="1"/>
    <col min="6661" max="6661" width="28.3984375" style="99" bestFit="1" customWidth="1"/>
    <col min="6662" max="6662" width="24" style="99" bestFit="1" customWidth="1"/>
    <col min="6663" max="6663" width="30.1328125" style="99" customWidth="1"/>
    <col min="6664" max="6664" width="27" style="99" customWidth="1"/>
    <col min="6665" max="6665" width="7.3984375" style="99" customWidth="1"/>
    <col min="6666" max="6915" width="11.3984375" style="99"/>
    <col min="6916" max="6916" width="47.59765625" style="99" customWidth="1"/>
    <col min="6917" max="6917" width="28.3984375" style="99" bestFit="1" customWidth="1"/>
    <col min="6918" max="6918" width="24" style="99" bestFit="1" customWidth="1"/>
    <col min="6919" max="6919" width="30.1328125" style="99" customWidth="1"/>
    <col min="6920" max="6920" width="27" style="99" customWidth="1"/>
    <col min="6921" max="6921" width="7.3984375" style="99" customWidth="1"/>
    <col min="6922" max="7171" width="11.3984375" style="99"/>
    <col min="7172" max="7172" width="47.59765625" style="99" customWidth="1"/>
    <col min="7173" max="7173" width="28.3984375" style="99" bestFit="1" customWidth="1"/>
    <col min="7174" max="7174" width="24" style="99" bestFit="1" customWidth="1"/>
    <col min="7175" max="7175" width="30.1328125" style="99" customWidth="1"/>
    <col min="7176" max="7176" width="27" style="99" customWidth="1"/>
    <col min="7177" max="7177" width="7.3984375" style="99" customWidth="1"/>
    <col min="7178" max="7427" width="11.3984375" style="99"/>
    <col min="7428" max="7428" width="47.59765625" style="99" customWidth="1"/>
    <col min="7429" max="7429" width="28.3984375" style="99" bestFit="1" customWidth="1"/>
    <col min="7430" max="7430" width="24" style="99" bestFit="1" customWidth="1"/>
    <col min="7431" max="7431" width="30.1328125" style="99" customWidth="1"/>
    <col min="7432" max="7432" width="27" style="99" customWidth="1"/>
    <col min="7433" max="7433" width="7.3984375" style="99" customWidth="1"/>
    <col min="7434" max="7683" width="11.3984375" style="99"/>
    <col min="7684" max="7684" width="47.59765625" style="99" customWidth="1"/>
    <col min="7685" max="7685" width="28.3984375" style="99" bestFit="1" customWidth="1"/>
    <col min="7686" max="7686" width="24" style="99" bestFit="1" customWidth="1"/>
    <col min="7687" max="7687" width="30.1328125" style="99" customWidth="1"/>
    <col min="7688" max="7688" width="27" style="99" customWidth="1"/>
    <col min="7689" max="7689" width="7.3984375" style="99" customWidth="1"/>
    <col min="7690" max="7939" width="11.3984375" style="99"/>
    <col min="7940" max="7940" width="47.59765625" style="99" customWidth="1"/>
    <col min="7941" max="7941" width="28.3984375" style="99" bestFit="1" customWidth="1"/>
    <col min="7942" max="7942" width="24" style="99" bestFit="1" customWidth="1"/>
    <col min="7943" max="7943" width="30.1328125" style="99" customWidth="1"/>
    <col min="7944" max="7944" width="27" style="99" customWidth="1"/>
    <col min="7945" max="7945" width="7.3984375" style="99" customWidth="1"/>
    <col min="7946" max="8195" width="11.3984375" style="99"/>
    <col min="8196" max="8196" width="47.59765625" style="99" customWidth="1"/>
    <col min="8197" max="8197" width="28.3984375" style="99" bestFit="1" customWidth="1"/>
    <col min="8198" max="8198" width="24" style="99" bestFit="1" customWidth="1"/>
    <col min="8199" max="8199" width="30.1328125" style="99" customWidth="1"/>
    <col min="8200" max="8200" width="27" style="99" customWidth="1"/>
    <col min="8201" max="8201" width="7.3984375" style="99" customWidth="1"/>
    <col min="8202" max="8451" width="11.3984375" style="99"/>
    <col min="8452" max="8452" width="47.59765625" style="99" customWidth="1"/>
    <col min="8453" max="8453" width="28.3984375" style="99" bestFit="1" customWidth="1"/>
    <col min="8454" max="8454" width="24" style="99" bestFit="1" customWidth="1"/>
    <col min="8455" max="8455" width="30.1328125" style="99" customWidth="1"/>
    <col min="8456" max="8456" width="27" style="99" customWidth="1"/>
    <col min="8457" max="8457" width="7.3984375" style="99" customWidth="1"/>
    <col min="8458" max="8707" width="11.3984375" style="99"/>
    <col min="8708" max="8708" width="47.59765625" style="99" customWidth="1"/>
    <col min="8709" max="8709" width="28.3984375" style="99" bestFit="1" customWidth="1"/>
    <col min="8710" max="8710" width="24" style="99" bestFit="1" customWidth="1"/>
    <col min="8711" max="8711" width="30.1328125" style="99" customWidth="1"/>
    <col min="8712" max="8712" width="27" style="99" customWidth="1"/>
    <col min="8713" max="8713" width="7.3984375" style="99" customWidth="1"/>
    <col min="8714" max="8963" width="11.3984375" style="99"/>
    <col min="8964" max="8964" width="47.59765625" style="99" customWidth="1"/>
    <col min="8965" max="8965" width="28.3984375" style="99" bestFit="1" customWidth="1"/>
    <col min="8966" max="8966" width="24" style="99" bestFit="1" customWidth="1"/>
    <col min="8967" max="8967" width="30.1328125" style="99" customWidth="1"/>
    <col min="8968" max="8968" width="27" style="99" customWidth="1"/>
    <col min="8969" max="8969" width="7.3984375" style="99" customWidth="1"/>
    <col min="8970" max="9219" width="11.3984375" style="99"/>
    <col min="9220" max="9220" width="47.59765625" style="99" customWidth="1"/>
    <col min="9221" max="9221" width="28.3984375" style="99" bestFit="1" customWidth="1"/>
    <col min="9222" max="9222" width="24" style="99" bestFit="1" customWidth="1"/>
    <col min="9223" max="9223" width="30.1328125" style="99" customWidth="1"/>
    <col min="9224" max="9224" width="27" style="99" customWidth="1"/>
    <col min="9225" max="9225" width="7.3984375" style="99" customWidth="1"/>
    <col min="9226" max="9475" width="11.3984375" style="99"/>
    <col min="9476" max="9476" width="47.59765625" style="99" customWidth="1"/>
    <col min="9477" max="9477" width="28.3984375" style="99" bestFit="1" customWidth="1"/>
    <col min="9478" max="9478" width="24" style="99" bestFit="1" customWidth="1"/>
    <col min="9479" max="9479" width="30.1328125" style="99" customWidth="1"/>
    <col min="9480" max="9480" width="27" style="99" customWidth="1"/>
    <col min="9481" max="9481" width="7.3984375" style="99" customWidth="1"/>
    <col min="9482" max="9731" width="11.3984375" style="99"/>
    <col min="9732" max="9732" width="47.59765625" style="99" customWidth="1"/>
    <col min="9733" max="9733" width="28.3984375" style="99" bestFit="1" customWidth="1"/>
    <col min="9734" max="9734" width="24" style="99" bestFit="1" customWidth="1"/>
    <col min="9735" max="9735" width="30.1328125" style="99" customWidth="1"/>
    <col min="9736" max="9736" width="27" style="99" customWidth="1"/>
    <col min="9737" max="9737" width="7.3984375" style="99" customWidth="1"/>
    <col min="9738" max="9987" width="11.3984375" style="99"/>
    <col min="9988" max="9988" width="47.59765625" style="99" customWidth="1"/>
    <col min="9989" max="9989" width="28.3984375" style="99" bestFit="1" customWidth="1"/>
    <col min="9990" max="9990" width="24" style="99" bestFit="1" customWidth="1"/>
    <col min="9991" max="9991" width="30.1328125" style="99" customWidth="1"/>
    <col min="9992" max="9992" width="27" style="99" customWidth="1"/>
    <col min="9993" max="9993" width="7.3984375" style="99" customWidth="1"/>
    <col min="9994" max="10243" width="11.3984375" style="99"/>
    <col min="10244" max="10244" width="47.59765625" style="99" customWidth="1"/>
    <col min="10245" max="10245" width="28.3984375" style="99" bestFit="1" customWidth="1"/>
    <col min="10246" max="10246" width="24" style="99" bestFit="1" customWidth="1"/>
    <col min="10247" max="10247" width="30.1328125" style="99" customWidth="1"/>
    <col min="10248" max="10248" width="27" style="99" customWidth="1"/>
    <col min="10249" max="10249" width="7.3984375" style="99" customWidth="1"/>
    <col min="10250" max="10499" width="11.3984375" style="99"/>
    <col min="10500" max="10500" width="47.59765625" style="99" customWidth="1"/>
    <col min="10501" max="10501" width="28.3984375" style="99" bestFit="1" customWidth="1"/>
    <col min="10502" max="10502" width="24" style="99" bestFit="1" customWidth="1"/>
    <col min="10503" max="10503" width="30.1328125" style="99" customWidth="1"/>
    <col min="10504" max="10504" width="27" style="99" customWidth="1"/>
    <col min="10505" max="10505" width="7.3984375" style="99" customWidth="1"/>
    <col min="10506" max="10755" width="11.3984375" style="99"/>
    <col min="10756" max="10756" width="47.59765625" style="99" customWidth="1"/>
    <col min="10757" max="10757" width="28.3984375" style="99" bestFit="1" customWidth="1"/>
    <col min="10758" max="10758" width="24" style="99" bestFit="1" customWidth="1"/>
    <col min="10759" max="10759" width="30.1328125" style="99" customWidth="1"/>
    <col min="10760" max="10760" width="27" style="99" customWidth="1"/>
    <col min="10761" max="10761" width="7.3984375" style="99" customWidth="1"/>
    <col min="10762" max="11011" width="11.3984375" style="99"/>
    <col min="11012" max="11012" width="47.59765625" style="99" customWidth="1"/>
    <col min="11013" max="11013" width="28.3984375" style="99" bestFit="1" customWidth="1"/>
    <col min="11014" max="11014" width="24" style="99" bestFit="1" customWidth="1"/>
    <col min="11015" max="11015" width="30.1328125" style="99" customWidth="1"/>
    <col min="11016" max="11016" width="27" style="99" customWidth="1"/>
    <col min="11017" max="11017" width="7.3984375" style="99" customWidth="1"/>
    <col min="11018" max="11267" width="11.3984375" style="99"/>
    <col min="11268" max="11268" width="47.59765625" style="99" customWidth="1"/>
    <col min="11269" max="11269" width="28.3984375" style="99" bestFit="1" customWidth="1"/>
    <col min="11270" max="11270" width="24" style="99" bestFit="1" customWidth="1"/>
    <col min="11271" max="11271" width="30.1328125" style="99" customWidth="1"/>
    <col min="11272" max="11272" width="27" style="99" customWidth="1"/>
    <col min="11273" max="11273" width="7.3984375" style="99" customWidth="1"/>
    <col min="11274" max="11523" width="11.3984375" style="99"/>
    <col min="11524" max="11524" width="47.59765625" style="99" customWidth="1"/>
    <col min="11525" max="11525" width="28.3984375" style="99" bestFit="1" customWidth="1"/>
    <col min="11526" max="11526" width="24" style="99" bestFit="1" customWidth="1"/>
    <col min="11527" max="11527" width="30.1328125" style="99" customWidth="1"/>
    <col min="11528" max="11528" width="27" style="99" customWidth="1"/>
    <col min="11529" max="11529" width="7.3984375" style="99" customWidth="1"/>
    <col min="11530" max="11779" width="11.3984375" style="99"/>
    <col min="11780" max="11780" width="47.59765625" style="99" customWidth="1"/>
    <col min="11781" max="11781" width="28.3984375" style="99" bestFit="1" customWidth="1"/>
    <col min="11782" max="11782" width="24" style="99" bestFit="1" customWidth="1"/>
    <col min="11783" max="11783" width="30.1328125" style="99" customWidth="1"/>
    <col min="11784" max="11784" width="27" style="99" customWidth="1"/>
    <col min="11785" max="11785" width="7.3984375" style="99" customWidth="1"/>
    <col min="11786" max="12035" width="11.3984375" style="99"/>
    <col min="12036" max="12036" width="47.59765625" style="99" customWidth="1"/>
    <col min="12037" max="12037" width="28.3984375" style="99" bestFit="1" customWidth="1"/>
    <col min="12038" max="12038" width="24" style="99" bestFit="1" customWidth="1"/>
    <col min="12039" max="12039" width="30.1328125" style="99" customWidth="1"/>
    <col min="12040" max="12040" width="27" style="99" customWidth="1"/>
    <col min="12041" max="12041" width="7.3984375" style="99" customWidth="1"/>
    <col min="12042" max="12291" width="11.3984375" style="99"/>
    <col min="12292" max="12292" width="47.59765625" style="99" customWidth="1"/>
    <col min="12293" max="12293" width="28.3984375" style="99" bestFit="1" customWidth="1"/>
    <col min="12294" max="12294" width="24" style="99" bestFit="1" customWidth="1"/>
    <col min="12295" max="12295" width="30.1328125" style="99" customWidth="1"/>
    <col min="12296" max="12296" width="27" style="99" customWidth="1"/>
    <col min="12297" max="12297" width="7.3984375" style="99" customWidth="1"/>
    <col min="12298" max="12547" width="11.3984375" style="99"/>
    <col min="12548" max="12548" width="47.59765625" style="99" customWidth="1"/>
    <col min="12549" max="12549" width="28.3984375" style="99" bestFit="1" customWidth="1"/>
    <col min="12550" max="12550" width="24" style="99" bestFit="1" customWidth="1"/>
    <col min="12551" max="12551" width="30.1328125" style="99" customWidth="1"/>
    <col min="12552" max="12552" width="27" style="99" customWidth="1"/>
    <col min="12553" max="12553" width="7.3984375" style="99" customWidth="1"/>
    <col min="12554" max="12803" width="11.3984375" style="99"/>
    <col min="12804" max="12804" width="47.59765625" style="99" customWidth="1"/>
    <col min="12805" max="12805" width="28.3984375" style="99" bestFit="1" customWidth="1"/>
    <col min="12806" max="12806" width="24" style="99" bestFit="1" customWidth="1"/>
    <col min="12807" max="12807" width="30.1328125" style="99" customWidth="1"/>
    <col min="12808" max="12808" width="27" style="99" customWidth="1"/>
    <col min="12809" max="12809" width="7.3984375" style="99" customWidth="1"/>
    <col min="12810" max="13059" width="11.3984375" style="99"/>
    <col min="13060" max="13060" width="47.59765625" style="99" customWidth="1"/>
    <col min="13061" max="13061" width="28.3984375" style="99" bestFit="1" customWidth="1"/>
    <col min="13062" max="13062" width="24" style="99" bestFit="1" customWidth="1"/>
    <col min="13063" max="13063" width="30.1328125" style="99" customWidth="1"/>
    <col min="13064" max="13064" width="27" style="99" customWidth="1"/>
    <col min="13065" max="13065" width="7.3984375" style="99" customWidth="1"/>
    <col min="13066" max="13315" width="11.3984375" style="99"/>
    <col min="13316" max="13316" width="47.59765625" style="99" customWidth="1"/>
    <col min="13317" max="13317" width="28.3984375" style="99" bestFit="1" customWidth="1"/>
    <col min="13318" max="13318" width="24" style="99" bestFit="1" customWidth="1"/>
    <col min="13319" max="13319" width="30.1328125" style="99" customWidth="1"/>
    <col min="13320" max="13320" width="27" style="99" customWidth="1"/>
    <col min="13321" max="13321" width="7.3984375" style="99" customWidth="1"/>
    <col min="13322" max="13571" width="11.3984375" style="99"/>
    <col min="13572" max="13572" width="47.59765625" style="99" customWidth="1"/>
    <col min="13573" max="13573" width="28.3984375" style="99" bestFit="1" customWidth="1"/>
    <col min="13574" max="13574" width="24" style="99" bestFit="1" customWidth="1"/>
    <col min="13575" max="13575" width="30.1328125" style="99" customWidth="1"/>
    <col min="13576" max="13576" width="27" style="99" customWidth="1"/>
    <col min="13577" max="13577" width="7.3984375" style="99" customWidth="1"/>
    <col min="13578" max="13827" width="11.3984375" style="99"/>
    <col min="13828" max="13828" width="47.59765625" style="99" customWidth="1"/>
    <col min="13829" max="13829" width="28.3984375" style="99" bestFit="1" customWidth="1"/>
    <col min="13830" max="13830" width="24" style="99" bestFit="1" customWidth="1"/>
    <col min="13831" max="13831" width="30.1328125" style="99" customWidth="1"/>
    <col min="13832" max="13832" width="27" style="99" customWidth="1"/>
    <col min="13833" max="13833" width="7.3984375" style="99" customWidth="1"/>
    <col min="13834" max="14083" width="11.3984375" style="99"/>
    <col min="14084" max="14084" width="47.59765625" style="99" customWidth="1"/>
    <col min="14085" max="14085" width="28.3984375" style="99" bestFit="1" customWidth="1"/>
    <col min="14086" max="14086" width="24" style="99" bestFit="1" customWidth="1"/>
    <col min="14087" max="14087" width="30.1328125" style="99" customWidth="1"/>
    <col min="14088" max="14088" width="27" style="99" customWidth="1"/>
    <col min="14089" max="14089" width="7.3984375" style="99" customWidth="1"/>
    <col min="14090" max="14339" width="11.3984375" style="99"/>
    <col min="14340" max="14340" width="47.59765625" style="99" customWidth="1"/>
    <col min="14341" max="14341" width="28.3984375" style="99" bestFit="1" customWidth="1"/>
    <col min="14342" max="14342" width="24" style="99" bestFit="1" customWidth="1"/>
    <col min="14343" max="14343" width="30.1328125" style="99" customWidth="1"/>
    <col min="14344" max="14344" width="27" style="99" customWidth="1"/>
    <col min="14345" max="14345" width="7.3984375" style="99" customWidth="1"/>
    <col min="14346" max="14595" width="11.3984375" style="99"/>
    <col min="14596" max="14596" width="47.59765625" style="99" customWidth="1"/>
    <col min="14597" max="14597" width="28.3984375" style="99" bestFit="1" customWidth="1"/>
    <col min="14598" max="14598" width="24" style="99" bestFit="1" customWidth="1"/>
    <col min="14599" max="14599" width="30.1328125" style="99" customWidth="1"/>
    <col min="14600" max="14600" width="27" style="99" customWidth="1"/>
    <col min="14601" max="14601" width="7.3984375" style="99" customWidth="1"/>
    <col min="14602" max="14851" width="11.3984375" style="99"/>
    <col min="14852" max="14852" width="47.59765625" style="99" customWidth="1"/>
    <col min="14853" max="14853" width="28.3984375" style="99" bestFit="1" customWidth="1"/>
    <col min="14854" max="14854" width="24" style="99" bestFit="1" customWidth="1"/>
    <col min="14855" max="14855" width="30.1328125" style="99" customWidth="1"/>
    <col min="14856" max="14856" width="27" style="99" customWidth="1"/>
    <col min="14857" max="14857" width="7.3984375" style="99" customWidth="1"/>
    <col min="14858" max="15107" width="11.3984375" style="99"/>
    <col min="15108" max="15108" width="47.59765625" style="99" customWidth="1"/>
    <col min="15109" max="15109" width="28.3984375" style="99" bestFit="1" customWidth="1"/>
    <col min="15110" max="15110" width="24" style="99" bestFit="1" customWidth="1"/>
    <col min="15111" max="15111" width="30.1328125" style="99" customWidth="1"/>
    <col min="15112" max="15112" width="27" style="99" customWidth="1"/>
    <col min="15113" max="15113" width="7.3984375" style="99" customWidth="1"/>
    <col min="15114" max="15363" width="11.3984375" style="99"/>
    <col min="15364" max="15364" width="47.59765625" style="99" customWidth="1"/>
    <col min="15365" max="15365" width="28.3984375" style="99" bestFit="1" customWidth="1"/>
    <col min="15366" max="15366" width="24" style="99" bestFit="1" customWidth="1"/>
    <col min="15367" max="15367" width="30.1328125" style="99" customWidth="1"/>
    <col min="15368" max="15368" width="27" style="99" customWidth="1"/>
    <col min="15369" max="15369" width="7.3984375" style="99" customWidth="1"/>
    <col min="15370" max="15619" width="11.3984375" style="99"/>
    <col min="15620" max="15620" width="47.59765625" style="99" customWidth="1"/>
    <col min="15621" max="15621" width="28.3984375" style="99" bestFit="1" customWidth="1"/>
    <col min="15622" max="15622" width="24" style="99" bestFit="1" customWidth="1"/>
    <col min="15623" max="15623" width="30.1328125" style="99" customWidth="1"/>
    <col min="15624" max="15624" width="27" style="99" customWidth="1"/>
    <col min="15625" max="15625" width="7.3984375" style="99" customWidth="1"/>
    <col min="15626" max="15875" width="11.3984375" style="99"/>
    <col min="15876" max="15876" width="47.59765625" style="99" customWidth="1"/>
    <col min="15877" max="15877" width="28.3984375" style="99" bestFit="1" customWidth="1"/>
    <col min="15878" max="15878" width="24" style="99" bestFit="1" customWidth="1"/>
    <col min="15879" max="15879" width="30.1328125" style="99" customWidth="1"/>
    <col min="15880" max="15880" width="27" style="99" customWidth="1"/>
    <col min="15881" max="15881" width="7.3984375" style="99" customWidth="1"/>
    <col min="15882" max="16131" width="11.3984375" style="99"/>
    <col min="16132" max="16132" width="47.59765625" style="99" customWidth="1"/>
    <col min="16133" max="16133" width="28.3984375" style="99" bestFit="1" customWidth="1"/>
    <col min="16134" max="16134" width="24" style="99" bestFit="1" customWidth="1"/>
    <col min="16135" max="16135" width="30.1328125" style="99" customWidth="1"/>
    <col min="16136" max="16136" width="27" style="99" customWidth="1"/>
    <col min="16137" max="16137" width="7.3984375" style="99" customWidth="1"/>
    <col min="16138" max="16384" width="11.3984375" style="99"/>
  </cols>
  <sheetData>
    <row r="1" spans="1:19" s="200" customFormat="1">
      <c r="A1" s="389" t="s">
        <v>1698</v>
      </c>
      <c r="B1" s="46"/>
      <c r="C1" s="390"/>
      <c r="D1" s="409" t="s">
        <v>2116</v>
      </c>
      <c r="E1" s="44"/>
      <c r="F1" s="42"/>
      <c r="G1" s="42"/>
      <c r="H1" s="42"/>
      <c r="I1" s="42"/>
      <c r="J1" s="42"/>
    </row>
    <row r="2" spans="1:19" s="200" customFormat="1" ht="0.4" customHeight="1">
      <c r="A2" s="407"/>
      <c r="B2" s="278"/>
      <c r="C2" s="278"/>
      <c r="D2" s="42"/>
      <c r="E2" s="42"/>
      <c r="F2" s="42"/>
      <c r="G2" s="42"/>
      <c r="H2" s="42"/>
      <c r="I2" s="42"/>
      <c r="J2" s="42"/>
    </row>
    <row r="3" spans="1:19" s="200" customFormat="1" ht="12" customHeight="1">
      <c r="A3" s="418" t="s">
        <v>153</v>
      </c>
      <c r="B3" s="451">
        <f>'Cover Page'!C2</f>
        <v>0</v>
      </c>
      <c r="C3" s="278"/>
      <c r="D3" s="42"/>
      <c r="E3" s="42"/>
      <c r="F3" s="42"/>
      <c r="G3" s="42"/>
      <c r="H3" s="42"/>
      <c r="I3" s="42"/>
      <c r="J3" s="42"/>
    </row>
    <row r="4" spans="1:19" s="200" customFormat="1" ht="12" customHeight="1">
      <c r="A4" s="418" t="s">
        <v>637</v>
      </c>
      <c r="B4" s="451">
        <f>'Cover Page'!C3</f>
        <v>0</v>
      </c>
      <c r="C4" s="278"/>
      <c r="D4" s="42"/>
      <c r="E4" s="42"/>
      <c r="F4" s="42"/>
      <c r="G4" s="42"/>
      <c r="H4" s="42"/>
      <c r="I4" s="42"/>
      <c r="J4" s="42"/>
    </row>
    <row r="5" spans="1:19" s="200" customFormat="1" ht="13.9" customHeight="1">
      <c r="A5" s="418" t="s">
        <v>638</v>
      </c>
      <c r="B5" s="452" t="str">
        <f>'Cover Page'!C4</f>
        <v>10/00/2000</v>
      </c>
      <c r="C5" s="278"/>
      <c r="D5" s="42"/>
      <c r="E5" s="42"/>
      <c r="F5" s="42"/>
      <c r="G5" s="42"/>
      <c r="H5" s="42"/>
      <c r="I5" s="42"/>
      <c r="J5" s="42"/>
    </row>
    <row r="6" spans="1:19" s="412" customFormat="1" ht="24" customHeight="1" thickBot="1">
      <c r="A6" s="431" t="s">
        <v>2404</v>
      </c>
      <c r="B6" s="432"/>
      <c r="C6" s="433"/>
      <c r="D6" s="433"/>
      <c r="F6" s="429"/>
      <c r="G6" s="429"/>
      <c r="H6" s="429"/>
    </row>
    <row r="7" spans="1:19" ht="24">
      <c r="A7" s="460" t="s">
        <v>1795</v>
      </c>
      <c r="B7" s="140" t="s">
        <v>647</v>
      </c>
      <c r="C7" s="141" t="s">
        <v>443</v>
      </c>
      <c r="D7" s="142" t="s">
        <v>262</v>
      </c>
      <c r="E7" s="98"/>
      <c r="F7" s="98"/>
      <c r="G7" s="98"/>
      <c r="H7" s="98"/>
      <c r="I7" s="98"/>
      <c r="J7" s="98"/>
      <c r="K7" s="98"/>
      <c r="L7" s="98"/>
      <c r="M7" s="98"/>
      <c r="N7" s="98"/>
      <c r="O7" s="98"/>
      <c r="P7" s="98"/>
      <c r="Q7" s="98"/>
      <c r="R7" s="98"/>
      <c r="S7" s="98"/>
    </row>
    <row r="8" spans="1:19">
      <c r="A8" s="454">
        <v>1</v>
      </c>
      <c r="B8" s="126" t="s">
        <v>135</v>
      </c>
      <c r="C8" s="308"/>
      <c r="D8" s="142" t="e">
        <f t="shared" ref="D8:D24" si="0">C8/$C$21</f>
        <v>#DIV/0!</v>
      </c>
      <c r="G8" s="98"/>
      <c r="H8" s="98"/>
      <c r="I8" s="98"/>
      <c r="J8" s="98"/>
      <c r="K8" s="98"/>
      <c r="L8" s="98"/>
      <c r="M8" s="98"/>
      <c r="N8" s="98"/>
      <c r="O8" s="98"/>
      <c r="P8" s="98"/>
      <c r="Q8" s="98"/>
      <c r="R8" s="98"/>
      <c r="S8" s="98"/>
    </row>
    <row r="9" spans="1:19">
      <c r="A9" s="454">
        <v>2</v>
      </c>
      <c r="B9" s="126" t="s">
        <v>1914</v>
      </c>
      <c r="C9" s="308"/>
      <c r="D9" s="142" t="e">
        <f t="shared" si="0"/>
        <v>#DIV/0!</v>
      </c>
      <c r="G9" s="98"/>
      <c r="H9" s="98"/>
      <c r="I9" s="98"/>
      <c r="J9" s="98"/>
      <c r="K9" s="98"/>
      <c r="L9" s="98"/>
      <c r="M9" s="98"/>
      <c r="N9" s="98"/>
      <c r="O9" s="98"/>
      <c r="P9" s="98"/>
      <c r="Q9" s="98"/>
      <c r="R9" s="98"/>
      <c r="S9" s="98"/>
    </row>
    <row r="10" spans="1:19">
      <c r="A10" s="454">
        <v>3</v>
      </c>
      <c r="B10" s="126" t="s">
        <v>649</v>
      </c>
      <c r="C10" s="308"/>
      <c r="D10" s="142" t="e">
        <f t="shared" si="0"/>
        <v>#DIV/0!</v>
      </c>
      <c r="G10" s="98"/>
      <c r="H10" s="98"/>
      <c r="I10" s="98"/>
      <c r="J10" s="98"/>
      <c r="K10" s="98"/>
      <c r="L10" s="98"/>
      <c r="M10" s="98"/>
      <c r="N10" s="98"/>
      <c r="O10" s="98"/>
      <c r="P10" s="98"/>
      <c r="Q10" s="98"/>
      <c r="R10" s="98"/>
      <c r="S10" s="98"/>
    </row>
    <row r="11" spans="1:19">
      <c r="A11" s="454">
        <v>4</v>
      </c>
      <c r="B11" s="126" t="s">
        <v>2220</v>
      </c>
      <c r="C11" s="308"/>
      <c r="D11" s="142" t="e">
        <f t="shared" si="0"/>
        <v>#DIV/0!</v>
      </c>
      <c r="G11" s="98"/>
      <c r="H11" s="98"/>
      <c r="I11" s="98"/>
      <c r="J11" s="98"/>
      <c r="K11" s="98"/>
      <c r="L11" s="98"/>
      <c r="M11" s="98"/>
      <c r="N11" s="98"/>
      <c r="O11" s="98"/>
      <c r="P11" s="98"/>
      <c r="Q11" s="98"/>
      <c r="R11" s="98"/>
      <c r="S11" s="98"/>
    </row>
    <row r="12" spans="1:19">
      <c r="A12" s="454">
        <v>5</v>
      </c>
      <c r="B12" s="126" t="s">
        <v>2075</v>
      </c>
      <c r="C12" s="308"/>
      <c r="D12" s="142" t="e">
        <f t="shared" si="0"/>
        <v>#DIV/0!</v>
      </c>
      <c r="G12" s="98"/>
      <c r="H12" s="98"/>
      <c r="I12" s="98"/>
      <c r="J12" s="98"/>
      <c r="K12" s="98"/>
      <c r="L12" s="98"/>
      <c r="M12" s="98"/>
      <c r="N12" s="98"/>
      <c r="O12" s="98"/>
      <c r="P12" s="98"/>
      <c r="Q12" s="98"/>
      <c r="R12" s="98"/>
      <c r="S12" s="98"/>
    </row>
    <row r="13" spans="1:19">
      <c r="A13" s="454">
        <v>6</v>
      </c>
      <c r="B13" s="126" t="s">
        <v>2076</v>
      </c>
      <c r="C13" s="308"/>
      <c r="D13" s="142" t="e">
        <f t="shared" si="0"/>
        <v>#DIV/0!</v>
      </c>
      <c r="G13" s="98"/>
      <c r="H13" s="98"/>
      <c r="I13" s="98"/>
      <c r="J13" s="98"/>
      <c r="K13" s="98"/>
      <c r="L13" s="98"/>
      <c r="M13" s="98"/>
      <c r="N13" s="98"/>
      <c r="O13" s="98"/>
      <c r="P13" s="98"/>
      <c r="Q13" s="98"/>
      <c r="R13" s="98"/>
      <c r="S13" s="98"/>
    </row>
    <row r="14" spans="1:19">
      <c r="A14" s="454">
        <v>7</v>
      </c>
      <c r="B14" s="126" t="s">
        <v>127</v>
      </c>
      <c r="C14" s="308"/>
      <c r="D14" s="142" t="e">
        <f t="shared" si="0"/>
        <v>#DIV/0!</v>
      </c>
      <c r="G14" s="98"/>
      <c r="H14" s="98"/>
      <c r="I14" s="98"/>
      <c r="J14" s="98"/>
      <c r="K14" s="98"/>
      <c r="L14" s="98"/>
      <c r="M14" s="98"/>
      <c r="N14" s="98"/>
      <c r="O14" s="98"/>
      <c r="P14" s="98"/>
      <c r="Q14" s="98"/>
      <c r="R14" s="98"/>
      <c r="S14" s="98"/>
    </row>
    <row r="15" spans="1:19">
      <c r="A15" s="454"/>
      <c r="B15" s="126" t="s">
        <v>2233</v>
      </c>
      <c r="C15" s="237"/>
      <c r="D15" s="142"/>
      <c r="G15" s="98"/>
      <c r="H15" s="98"/>
      <c r="I15" s="98"/>
      <c r="J15" s="98"/>
      <c r="K15" s="98"/>
      <c r="L15" s="98"/>
      <c r="M15" s="98"/>
      <c r="N15" s="98"/>
      <c r="O15" s="98"/>
      <c r="P15" s="98"/>
      <c r="Q15" s="98"/>
      <c r="R15" s="98"/>
      <c r="S15" s="98"/>
    </row>
    <row r="16" spans="1:19">
      <c r="A16" s="454">
        <v>8</v>
      </c>
      <c r="B16" s="796"/>
      <c r="C16" s="797"/>
      <c r="D16" s="142" t="e">
        <f t="shared" si="0"/>
        <v>#DIV/0!</v>
      </c>
      <c r="G16" s="98"/>
      <c r="H16" s="98"/>
      <c r="I16" s="98"/>
      <c r="J16" s="98"/>
      <c r="K16" s="98"/>
      <c r="L16" s="98"/>
      <c r="M16" s="98"/>
      <c r="N16" s="98"/>
      <c r="O16" s="98"/>
      <c r="P16" s="98"/>
      <c r="Q16" s="98"/>
      <c r="R16" s="98"/>
      <c r="S16" s="98"/>
    </row>
    <row r="17" spans="1:25">
      <c r="A17" s="454">
        <v>9</v>
      </c>
      <c r="B17" s="796"/>
      <c r="C17" s="797"/>
      <c r="D17" s="142" t="e">
        <f t="shared" si="0"/>
        <v>#DIV/0!</v>
      </c>
      <c r="G17" s="98"/>
      <c r="H17" s="98"/>
      <c r="I17" s="98"/>
      <c r="J17" s="98"/>
      <c r="K17" s="98"/>
      <c r="L17" s="98"/>
      <c r="M17" s="98"/>
      <c r="N17" s="98"/>
      <c r="O17" s="98"/>
      <c r="P17" s="98"/>
      <c r="Q17" s="98"/>
      <c r="R17" s="98"/>
      <c r="S17" s="98"/>
    </row>
    <row r="18" spans="1:25">
      <c r="A18" s="454">
        <v>10</v>
      </c>
      <c r="B18" s="796"/>
      <c r="C18" s="797"/>
      <c r="D18" s="142" t="e">
        <f t="shared" si="0"/>
        <v>#DIV/0!</v>
      </c>
      <c r="G18" s="98"/>
      <c r="H18" s="98"/>
      <c r="I18" s="98"/>
      <c r="J18" s="98"/>
      <c r="K18" s="98"/>
      <c r="L18" s="98"/>
      <c r="M18" s="98"/>
      <c r="N18" s="98"/>
      <c r="O18" s="98"/>
      <c r="P18" s="98"/>
      <c r="Q18" s="98"/>
      <c r="R18" s="98"/>
      <c r="S18" s="98"/>
    </row>
    <row r="19" spans="1:25">
      <c r="A19" s="454">
        <v>11</v>
      </c>
      <c r="B19" s="796"/>
      <c r="C19" s="797"/>
      <c r="D19" s="142" t="e">
        <f t="shared" si="0"/>
        <v>#DIV/0!</v>
      </c>
      <c r="G19" s="98"/>
      <c r="H19" s="98"/>
      <c r="I19" s="98"/>
      <c r="J19" s="98"/>
      <c r="K19" s="98"/>
      <c r="L19" s="98"/>
      <c r="M19" s="98"/>
      <c r="N19" s="98"/>
      <c r="O19" s="98"/>
      <c r="P19" s="98"/>
      <c r="Q19" s="98"/>
      <c r="R19" s="98"/>
      <c r="S19" s="98"/>
    </row>
    <row r="20" spans="1:25">
      <c r="A20" s="454">
        <v>12</v>
      </c>
      <c r="B20" s="796"/>
      <c r="C20" s="797"/>
      <c r="D20" s="142" t="e">
        <f t="shared" si="0"/>
        <v>#DIV/0!</v>
      </c>
      <c r="G20" s="98"/>
      <c r="H20" s="98"/>
      <c r="I20" s="98"/>
      <c r="J20" s="98"/>
      <c r="K20" s="98"/>
      <c r="L20" s="98"/>
      <c r="M20" s="98"/>
      <c r="N20" s="98"/>
      <c r="O20" s="98"/>
      <c r="P20" s="98"/>
      <c r="Q20" s="98"/>
      <c r="R20" s="98"/>
      <c r="S20" s="98"/>
    </row>
    <row r="21" spans="1:25">
      <c r="A21" s="454">
        <v>13</v>
      </c>
      <c r="B21" s="462" t="s">
        <v>1745</v>
      </c>
      <c r="C21" s="237">
        <f>SUM(C8:C14,C16:C20)</f>
        <v>0</v>
      </c>
      <c r="D21" s="142" t="e">
        <f>C21/$C$21</f>
        <v>#DIV/0!</v>
      </c>
      <c r="G21" s="98"/>
      <c r="H21" s="98"/>
      <c r="I21" s="98"/>
      <c r="J21" s="98"/>
      <c r="K21" s="98"/>
      <c r="L21" s="98"/>
      <c r="M21" s="98"/>
      <c r="N21" s="98"/>
      <c r="O21" s="98"/>
      <c r="P21" s="98"/>
      <c r="Q21" s="98"/>
      <c r="R21" s="98"/>
      <c r="S21" s="98"/>
    </row>
    <row r="22" spans="1:25">
      <c r="A22" s="454">
        <v>14</v>
      </c>
      <c r="B22" s="126" t="s">
        <v>1807</v>
      </c>
      <c r="C22" s="308"/>
      <c r="D22" s="142" t="e">
        <f t="shared" si="0"/>
        <v>#DIV/0!</v>
      </c>
      <c r="G22" s="98"/>
      <c r="H22" s="98"/>
      <c r="I22" s="98"/>
      <c r="J22" s="98"/>
      <c r="K22" s="98"/>
      <c r="L22" s="98"/>
      <c r="M22" s="98"/>
      <c r="N22" s="98"/>
      <c r="O22" s="98"/>
      <c r="P22" s="98"/>
      <c r="Q22" s="98"/>
      <c r="R22" s="98"/>
      <c r="S22" s="98"/>
    </row>
    <row r="23" spans="1:25">
      <c r="A23" s="454">
        <v>15</v>
      </c>
      <c r="B23" s="778" t="s">
        <v>2077</v>
      </c>
      <c r="C23" s="308"/>
      <c r="D23" s="142" t="e">
        <f t="shared" si="0"/>
        <v>#DIV/0!</v>
      </c>
      <c r="G23" s="98"/>
      <c r="H23" s="98"/>
      <c r="I23" s="98"/>
      <c r="J23" s="98"/>
      <c r="K23" s="98"/>
      <c r="L23" s="98"/>
      <c r="M23" s="98"/>
      <c r="N23" s="98"/>
      <c r="O23" s="98"/>
      <c r="P23" s="98"/>
      <c r="Q23" s="98"/>
      <c r="R23" s="98"/>
      <c r="S23" s="98"/>
    </row>
    <row r="24" spans="1:25" ht="16.5" customHeight="1" thickBot="1">
      <c r="A24" s="455">
        <v>12</v>
      </c>
      <c r="B24" s="373" t="s">
        <v>263</v>
      </c>
      <c r="C24" s="374">
        <f>C21-C22-C23</f>
        <v>0</v>
      </c>
      <c r="D24" s="143" t="e">
        <f t="shared" si="0"/>
        <v>#DIV/0!</v>
      </c>
      <c r="G24" s="98"/>
      <c r="H24" s="98"/>
      <c r="I24" s="98"/>
      <c r="J24" s="98"/>
      <c r="K24" s="98"/>
      <c r="L24" s="98"/>
      <c r="M24" s="98"/>
      <c r="N24" s="98"/>
      <c r="O24" s="98"/>
      <c r="P24" s="98"/>
      <c r="Q24" s="98"/>
      <c r="R24" s="98"/>
      <c r="S24" s="98"/>
    </row>
    <row r="25" spans="1:25">
      <c r="A25" s="776"/>
      <c r="B25" s="144"/>
      <c r="F25" s="120"/>
      <c r="G25" s="98"/>
      <c r="H25" s="98"/>
      <c r="I25" s="98"/>
      <c r="J25" s="98"/>
      <c r="K25" s="98"/>
      <c r="L25" s="98"/>
      <c r="M25" s="98"/>
      <c r="N25" s="98"/>
      <c r="O25" s="98"/>
      <c r="P25" s="98"/>
      <c r="Q25" s="98"/>
      <c r="R25" s="98"/>
      <c r="S25" s="98"/>
    </row>
    <row r="26" spans="1:25" ht="15.75" thickBot="1">
      <c r="A26" s="776" t="s">
        <v>2223</v>
      </c>
      <c r="B26" s="144"/>
      <c r="F26" s="120"/>
      <c r="G26" s="98"/>
      <c r="H26" s="98"/>
      <c r="I26" s="98"/>
      <c r="J26" s="98"/>
      <c r="K26" s="98"/>
      <c r="L26" s="98"/>
      <c r="M26" s="98"/>
      <c r="N26" s="98"/>
      <c r="O26" s="98"/>
      <c r="P26" s="98"/>
      <c r="Q26" s="98"/>
      <c r="R26" s="98"/>
      <c r="S26" s="98"/>
    </row>
    <row r="27" spans="1:25" ht="16.5" customHeight="1">
      <c r="A27" s="145"/>
      <c r="B27" s="146"/>
      <c r="C27" s="146" t="s">
        <v>1797</v>
      </c>
      <c r="D27" s="146"/>
      <c r="E27" s="146"/>
      <c r="F27" s="146"/>
      <c r="G27" s="146"/>
      <c r="H27" s="137"/>
      <c r="I27" s="98"/>
      <c r="J27" s="98"/>
      <c r="K27" s="98"/>
      <c r="L27" s="98"/>
      <c r="M27" s="98"/>
      <c r="N27" s="98"/>
      <c r="O27" s="98"/>
      <c r="P27" s="98"/>
      <c r="Q27" s="98"/>
      <c r="R27" s="98"/>
      <c r="S27" s="98"/>
    </row>
    <row r="28" spans="1:25" ht="16.5" customHeight="1">
      <c r="A28" s="150" t="s">
        <v>110</v>
      </c>
      <c r="B28" s="790" t="s">
        <v>3</v>
      </c>
      <c r="C28" s="961" t="s">
        <v>232</v>
      </c>
      <c r="D28" s="961"/>
      <c r="E28" s="961" t="s">
        <v>233</v>
      </c>
      <c r="F28" s="961"/>
      <c r="G28" s="962" t="s">
        <v>143</v>
      </c>
      <c r="H28" s="963"/>
      <c r="I28" s="98"/>
      <c r="J28" s="98"/>
      <c r="K28" s="98"/>
      <c r="L28" s="98"/>
      <c r="M28" s="98"/>
      <c r="N28" s="98"/>
      <c r="O28" s="98"/>
      <c r="P28" s="98"/>
      <c r="Q28" s="98"/>
      <c r="R28" s="98"/>
      <c r="S28" s="98"/>
    </row>
    <row r="29" spans="1:25" ht="16.5" customHeight="1">
      <c r="A29" s="150"/>
      <c r="B29" s="791" t="s">
        <v>2221</v>
      </c>
      <c r="C29" s="127" t="s">
        <v>154</v>
      </c>
      <c r="D29" s="127" t="s">
        <v>2222</v>
      </c>
      <c r="E29" s="127" t="s">
        <v>154</v>
      </c>
      <c r="F29" s="127" t="s">
        <v>2222</v>
      </c>
      <c r="G29" s="127" t="s">
        <v>154</v>
      </c>
      <c r="H29" s="148" t="s">
        <v>2222</v>
      </c>
      <c r="I29" s="98"/>
      <c r="J29" s="98"/>
      <c r="K29" s="98"/>
      <c r="L29" s="98"/>
      <c r="M29" s="98"/>
      <c r="N29" s="98"/>
      <c r="O29" s="98"/>
      <c r="P29" s="98"/>
      <c r="Q29" s="98"/>
      <c r="R29" s="98"/>
      <c r="S29" s="98"/>
    </row>
    <row r="30" spans="1:25">
      <c r="A30" s="795">
        <v>1</v>
      </c>
      <c r="B30" s="789" t="s">
        <v>330</v>
      </c>
      <c r="C30" s="691"/>
      <c r="D30" s="792"/>
      <c r="E30" s="691"/>
      <c r="F30" s="792"/>
      <c r="G30" s="448">
        <f>SUM(C30,E30)</f>
        <v>0</v>
      </c>
      <c r="H30" s="793">
        <f>SUM(D30,F30)</f>
        <v>0</v>
      </c>
      <c r="I30" s="98"/>
      <c r="J30" s="98"/>
      <c r="K30" s="49"/>
      <c r="L30" s="49"/>
      <c r="M30" s="98"/>
      <c r="N30" s="98"/>
      <c r="O30" s="98"/>
      <c r="P30" s="98"/>
      <c r="Q30" s="98"/>
      <c r="R30" s="98"/>
      <c r="S30" s="98"/>
      <c r="U30" s="98"/>
      <c r="V30" s="98"/>
      <c r="W30" s="98"/>
      <c r="Y30" s="98"/>
    </row>
    <row r="31" spans="1:25" ht="16.5" customHeight="1">
      <c r="A31" s="795">
        <v>2</v>
      </c>
      <c r="B31" s="789" t="s">
        <v>331</v>
      </c>
      <c r="C31" s="691"/>
      <c r="D31" s="792"/>
      <c r="E31" s="691"/>
      <c r="F31" s="792"/>
      <c r="G31" s="448">
        <f t="shared" ref="G31:H41" si="1">SUM(C31,E31)</f>
        <v>0</v>
      </c>
      <c r="H31" s="793">
        <f t="shared" si="1"/>
        <v>0</v>
      </c>
      <c r="I31" s="98"/>
      <c r="J31" s="98"/>
      <c r="K31" s="49"/>
      <c r="L31" s="98"/>
      <c r="M31" s="98"/>
      <c r="N31" s="98"/>
      <c r="O31" s="98"/>
      <c r="P31" s="98"/>
      <c r="Q31" s="98"/>
      <c r="R31" s="98"/>
      <c r="S31" s="98"/>
      <c r="U31" s="98"/>
      <c r="V31" s="98"/>
      <c r="W31" s="98"/>
      <c r="Y31" s="98"/>
    </row>
    <row r="32" spans="1:25" ht="16.5" customHeight="1">
      <c r="A32" s="795">
        <v>3</v>
      </c>
      <c r="B32" s="789" t="s">
        <v>108</v>
      </c>
      <c r="C32" s="691"/>
      <c r="D32" s="792"/>
      <c r="E32" s="691"/>
      <c r="F32" s="792"/>
      <c r="G32" s="448">
        <f t="shared" si="1"/>
        <v>0</v>
      </c>
      <c r="H32" s="793">
        <f t="shared" si="1"/>
        <v>0</v>
      </c>
      <c r="I32" s="98"/>
      <c r="J32" s="98"/>
      <c r="K32" s="49"/>
      <c r="M32" s="98"/>
      <c r="N32" s="98"/>
      <c r="O32" s="98"/>
      <c r="P32" s="98"/>
      <c r="Q32" s="98"/>
      <c r="R32" s="98"/>
      <c r="S32" s="98"/>
      <c r="U32" s="98"/>
      <c r="V32" s="98"/>
      <c r="W32" s="98"/>
      <c r="Y32" s="98"/>
    </row>
    <row r="33" spans="1:25" ht="16.5" customHeight="1">
      <c r="A33" s="795">
        <v>4</v>
      </c>
      <c r="B33" s="789" t="s">
        <v>115</v>
      </c>
      <c r="C33" s="691"/>
      <c r="D33" s="792"/>
      <c r="E33" s="691"/>
      <c r="F33" s="792"/>
      <c r="G33" s="448">
        <f t="shared" si="1"/>
        <v>0</v>
      </c>
      <c r="H33" s="793">
        <f t="shared" si="1"/>
        <v>0</v>
      </c>
      <c r="I33" s="98"/>
      <c r="J33" s="98"/>
      <c r="K33" s="49"/>
      <c r="L33" s="98"/>
      <c r="M33" s="98"/>
      <c r="N33" s="98"/>
      <c r="O33" s="98"/>
      <c r="P33" s="98"/>
      <c r="Q33" s="98"/>
      <c r="R33" s="98"/>
      <c r="S33" s="98"/>
      <c r="U33" s="98"/>
      <c r="V33" s="98"/>
      <c r="W33" s="98"/>
      <c r="Y33" s="98"/>
    </row>
    <row r="34" spans="1:25" ht="16.5" customHeight="1">
      <c r="A34" s="795">
        <v>5</v>
      </c>
      <c r="B34" s="789" t="s">
        <v>332</v>
      </c>
      <c r="C34" s="691"/>
      <c r="D34" s="792"/>
      <c r="E34" s="691"/>
      <c r="F34" s="792"/>
      <c r="G34" s="448">
        <f t="shared" si="1"/>
        <v>0</v>
      </c>
      <c r="H34" s="793">
        <f t="shared" si="1"/>
        <v>0</v>
      </c>
      <c r="I34" s="98"/>
      <c r="J34" s="98"/>
      <c r="K34" s="49"/>
      <c r="L34" s="98"/>
      <c r="M34" s="98"/>
      <c r="N34" s="98"/>
      <c r="O34" s="98"/>
      <c r="P34" s="98"/>
      <c r="Q34" s="98"/>
      <c r="R34" s="98"/>
      <c r="S34" s="98"/>
      <c r="U34" s="98"/>
      <c r="V34" s="98"/>
      <c r="W34" s="98"/>
      <c r="Y34" s="98"/>
    </row>
    <row r="35" spans="1:25" ht="16.5" customHeight="1">
      <c r="A35" s="795">
        <v>6</v>
      </c>
      <c r="B35" s="789" t="s">
        <v>333</v>
      </c>
      <c r="C35" s="691"/>
      <c r="D35" s="792"/>
      <c r="E35" s="691"/>
      <c r="F35" s="792"/>
      <c r="G35" s="448">
        <f t="shared" si="1"/>
        <v>0</v>
      </c>
      <c r="H35" s="793">
        <f t="shared" si="1"/>
        <v>0</v>
      </c>
      <c r="I35" s="98"/>
      <c r="J35" s="98"/>
      <c r="K35" s="49"/>
      <c r="L35" s="98"/>
      <c r="M35" s="98"/>
      <c r="N35" s="98"/>
      <c r="O35" s="98"/>
      <c r="P35" s="98"/>
      <c r="Q35" s="98"/>
      <c r="R35" s="98"/>
      <c r="S35" s="98"/>
      <c r="U35" s="98"/>
      <c r="V35" s="98"/>
      <c r="W35" s="98"/>
      <c r="Y35" s="98"/>
    </row>
    <row r="36" spans="1:25">
      <c r="A36" s="795">
        <v>7</v>
      </c>
      <c r="B36" s="789" t="s">
        <v>1802</v>
      </c>
      <c r="C36" s="691"/>
      <c r="D36" s="792"/>
      <c r="E36" s="691"/>
      <c r="F36" s="792"/>
      <c r="G36" s="448">
        <f t="shared" si="1"/>
        <v>0</v>
      </c>
      <c r="H36" s="793">
        <f t="shared" si="1"/>
        <v>0</v>
      </c>
      <c r="I36" s="98"/>
      <c r="J36" s="98"/>
      <c r="K36" s="49"/>
      <c r="L36" s="98"/>
      <c r="M36" s="98"/>
      <c r="N36" s="98"/>
      <c r="O36" s="98"/>
      <c r="P36" s="98"/>
      <c r="Q36" s="98"/>
      <c r="R36" s="98"/>
      <c r="S36" s="98"/>
      <c r="U36" s="98"/>
      <c r="V36" s="98"/>
      <c r="W36" s="98"/>
      <c r="Y36" s="98"/>
    </row>
    <row r="37" spans="1:25">
      <c r="A37" s="795">
        <v>8</v>
      </c>
      <c r="B37" s="789" t="s">
        <v>117</v>
      </c>
      <c r="C37" s="691"/>
      <c r="D37" s="792"/>
      <c r="E37" s="691"/>
      <c r="F37" s="792"/>
      <c r="G37" s="448">
        <f t="shared" si="1"/>
        <v>0</v>
      </c>
      <c r="H37" s="793">
        <f t="shared" si="1"/>
        <v>0</v>
      </c>
      <c r="I37" s="98"/>
      <c r="J37" s="98"/>
      <c r="K37" s="49"/>
      <c r="L37" s="98"/>
      <c r="M37" s="98"/>
      <c r="N37" s="98"/>
      <c r="O37" s="98"/>
      <c r="P37" s="98"/>
      <c r="Q37" s="98"/>
      <c r="R37" s="98"/>
      <c r="S37" s="98"/>
      <c r="U37" s="98"/>
      <c r="V37" s="98"/>
      <c r="W37" s="98"/>
      <c r="Y37" s="98"/>
    </row>
    <row r="38" spans="1:25">
      <c r="A38" s="454">
        <v>9</v>
      </c>
      <c r="B38" s="789" t="s">
        <v>266</v>
      </c>
      <c r="C38" s="691"/>
      <c r="D38" s="792"/>
      <c r="E38" s="691"/>
      <c r="F38" s="792"/>
      <c r="G38" s="448">
        <f t="shared" si="1"/>
        <v>0</v>
      </c>
      <c r="H38" s="793">
        <f t="shared" si="1"/>
        <v>0</v>
      </c>
      <c r="I38" s="98"/>
      <c r="J38" s="98"/>
      <c r="K38" s="49"/>
      <c r="L38" s="98"/>
      <c r="M38" s="98"/>
      <c r="N38" s="98"/>
      <c r="O38" s="98"/>
      <c r="P38" s="98"/>
      <c r="Q38" s="98"/>
      <c r="R38" s="98"/>
      <c r="S38" s="98"/>
      <c r="U38" s="98"/>
      <c r="V38" s="98"/>
      <c r="W38" s="98"/>
      <c r="Y38" s="98"/>
    </row>
    <row r="39" spans="1:25">
      <c r="A39" s="795">
        <v>10</v>
      </c>
      <c r="B39" s="789" t="s">
        <v>1699</v>
      </c>
      <c r="C39" s="691"/>
      <c r="D39" s="792"/>
      <c r="E39" s="691"/>
      <c r="F39" s="792"/>
      <c r="G39" s="448">
        <f t="shared" si="1"/>
        <v>0</v>
      </c>
      <c r="H39" s="793">
        <f t="shared" si="1"/>
        <v>0</v>
      </c>
      <c r="I39" s="98"/>
      <c r="J39" s="98"/>
      <c r="K39" s="49"/>
      <c r="L39" s="98"/>
      <c r="M39" s="98"/>
      <c r="N39" s="98"/>
      <c r="O39" s="98"/>
      <c r="P39" s="98"/>
      <c r="Q39" s="98"/>
      <c r="R39" s="98"/>
      <c r="S39" s="98"/>
      <c r="U39" s="98"/>
      <c r="V39" s="98"/>
      <c r="W39" s="98"/>
      <c r="Y39" s="98"/>
    </row>
    <row r="40" spans="1:25">
      <c r="A40" s="795">
        <v>11</v>
      </c>
      <c r="B40" s="789" t="s">
        <v>1700</v>
      </c>
      <c r="C40" s="691"/>
      <c r="D40" s="792"/>
      <c r="E40" s="691"/>
      <c r="F40" s="792"/>
      <c r="G40" s="448">
        <f t="shared" si="1"/>
        <v>0</v>
      </c>
      <c r="H40" s="793">
        <f t="shared" si="1"/>
        <v>0</v>
      </c>
      <c r="I40" s="98"/>
      <c r="J40" s="98"/>
      <c r="K40" s="49"/>
      <c r="L40" s="98"/>
      <c r="M40" s="98"/>
      <c r="N40" s="98"/>
      <c r="O40" s="98"/>
      <c r="P40" s="98"/>
      <c r="Q40" s="98"/>
      <c r="R40" s="98"/>
      <c r="S40" s="98"/>
      <c r="U40" s="98"/>
      <c r="V40" s="98"/>
      <c r="W40" s="98"/>
      <c r="Y40" s="98"/>
    </row>
    <row r="41" spans="1:25">
      <c r="A41" s="795">
        <v>12</v>
      </c>
      <c r="B41" s="789" t="s">
        <v>336</v>
      </c>
      <c r="C41" s="691"/>
      <c r="D41" s="792"/>
      <c r="E41" s="691"/>
      <c r="F41" s="792"/>
      <c r="G41" s="448">
        <f t="shared" si="1"/>
        <v>0</v>
      </c>
      <c r="H41" s="793">
        <f t="shared" si="1"/>
        <v>0</v>
      </c>
      <c r="I41" s="98"/>
      <c r="J41" s="98"/>
      <c r="K41" s="49"/>
      <c r="L41" s="98"/>
      <c r="M41" s="98"/>
      <c r="N41" s="98"/>
      <c r="O41" s="98"/>
      <c r="P41" s="98"/>
      <c r="Q41" s="98"/>
      <c r="R41" s="98"/>
      <c r="S41" s="98"/>
      <c r="U41" s="98"/>
      <c r="V41" s="98"/>
      <c r="W41" s="98"/>
      <c r="Y41" s="98"/>
    </row>
    <row r="42" spans="1:25" ht="15.75" thickBot="1">
      <c r="A42" s="461"/>
      <c r="B42" s="149" t="s">
        <v>143</v>
      </c>
      <c r="C42" s="715">
        <f>C30+C31+C32+C33+C34+C35+C36+C37+C38+C39+C40+C41</f>
        <v>0</v>
      </c>
      <c r="D42" s="794">
        <f>D30+D31+D32+D33+D34+D35+D36+D37+D38+D39+D40+D41</f>
        <v>0</v>
      </c>
      <c r="E42" s="715">
        <f>E30+E31+E32+E33+E34+E35+E36+E37+E38+E39+E40+E41</f>
        <v>0</v>
      </c>
      <c r="F42" s="794"/>
      <c r="G42" s="715">
        <f>G30+G31+G32+G33+G34+G35+G36+G37+G38+G39+G40+G41</f>
        <v>0</v>
      </c>
      <c r="H42" s="794">
        <f>H30+H31+H32+H33+H34+H35+H36+H37+H38+H39+H40+H41</f>
        <v>0</v>
      </c>
      <c r="I42" s="98"/>
      <c r="J42" s="98"/>
      <c r="K42" s="49"/>
      <c r="L42" s="98"/>
      <c r="M42" s="98"/>
      <c r="N42" s="98"/>
      <c r="O42" s="98"/>
      <c r="P42" s="98"/>
      <c r="Q42" s="98"/>
      <c r="R42" s="98"/>
      <c r="S42" s="98"/>
      <c r="U42" s="98"/>
      <c r="V42" s="98"/>
      <c r="W42" s="98"/>
      <c r="Y42" s="98"/>
    </row>
    <row r="43" spans="1:25" ht="31.15" customHeight="1" thickBot="1">
      <c r="A43" s="959" t="s">
        <v>2082</v>
      </c>
      <c r="B43" s="960"/>
      <c r="C43" s="121"/>
      <c r="D43" s="121"/>
      <c r="E43" s="122"/>
      <c r="F43" s="122"/>
      <c r="G43" s="98"/>
      <c r="H43" s="98"/>
      <c r="I43" s="98"/>
      <c r="J43" s="98"/>
      <c r="K43" s="98"/>
      <c r="L43" s="98"/>
      <c r="M43" s="98"/>
      <c r="N43" s="98"/>
      <c r="O43" s="98"/>
      <c r="P43" s="98"/>
      <c r="Q43" s="98"/>
      <c r="R43" s="98"/>
    </row>
    <row r="44" spans="1:25">
      <c r="A44" s="172" t="s">
        <v>102</v>
      </c>
      <c r="B44" s="138" t="s">
        <v>264</v>
      </c>
      <c r="C44" s="956" t="s">
        <v>2078</v>
      </c>
      <c r="D44" s="957"/>
      <c r="E44" s="957"/>
      <c r="F44" s="957"/>
      <c r="G44" s="957"/>
      <c r="H44" s="958"/>
      <c r="I44" s="956" t="s">
        <v>2083</v>
      </c>
      <c r="J44" s="957"/>
      <c r="K44" s="957"/>
      <c r="L44" s="957"/>
      <c r="M44" s="957"/>
      <c r="N44" s="958"/>
      <c r="O44" s="956" t="s">
        <v>2225</v>
      </c>
      <c r="P44" s="957"/>
      <c r="Q44" s="957"/>
      <c r="R44" s="957"/>
      <c r="S44" s="957"/>
      <c r="T44" s="958"/>
    </row>
    <row r="45" spans="1:25">
      <c r="A45" s="150"/>
      <c r="B45" s="416"/>
      <c r="C45" s="964" t="s">
        <v>272</v>
      </c>
      <c r="D45" s="965"/>
      <c r="E45" s="964" t="s">
        <v>273</v>
      </c>
      <c r="F45" s="965"/>
      <c r="G45" s="964" t="s">
        <v>2224</v>
      </c>
      <c r="H45" s="966"/>
      <c r="I45" s="964" t="s">
        <v>272</v>
      </c>
      <c r="J45" s="965"/>
      <c r="K45" s="964" t="s">
        <v>273</v>
      </c>
      <c r="L45" s="965"/>
      <c r="M45" s="964" t="s">
        <v>2224</v>
      </c>
      <c r="N45" s="966"/>
      <c r="O45" s="964" t="s">
        <v>272</v>
      </c>
      <c r="P45" s="965"/>
      <c r="Q45" s="964" t="s">
        <v>273</v>
      </c>
      <c r="R45" s="965"/>
      <c r="S45" s="964" t="s">
        <v>2224</v>
      </c>
      <c r="T45" s="966"/>
    </row>
    <row r="46" spans="1:25">
      <c r="A46" s="150"/>
      <c r="B46" s="147"/>
      <c r="C46" s="487" t="s">
        <v>265</v>
      </c>
      <c r="D46" s="284" t="s">
        <v>90</v>
      </c>
      <c r="E46" s="284" t="s">
        <v>265</v>
      </c>
      <c r="F46" s="284" t="s">
        <v>90</v>
      </c>
      <c r="G46" s="284" t="s">
        <v>265</v>
      </c>
      <c r="H46" s="488" t="s">
        <v>90</v>
      </c>
      <c r="I46" s="487" t="s">
        <v>265</v>
      </c>
      <c r="J46" s="284" t="s">
        <v>90</v>
      </c>
      <c r="K46" s="284" t="s">
        <v>265</v>
      </c>
      <c r="L46" s="284" t="s">
        <v>90</v>
      </c>
      <c r="M46" s="284" t="s">
        <v>265</v>
      </c>
      <c r="N46" s="488" t="s">
        <v>90</v>
      </c>
      <c r="O46" s="487" t="s">
        <v>265</v>
      </c>
      <c r="P46" s="284" t="s">
        <v>90</v>
      </c>
      <c r="Q46" s="284" t="s">
        <v>265</v>
      </c>
      <c r="R46" s="284" t="s">
        <v>90</v>
      </c>
      <c r="S46" s="284" t="s">
        <v>265</v>
      </c>
      <c r="T46" s="488" t="s">
        <v>90</v>
      </c>
    </row>
    <row r="47" spans="1:25">
      <c r="A47" s="478" t="s">
        <v>5</v>
      </c>
      <c r="B47" s="481" t="s">
        <v>648</v>
      </c>
      <c r="C47" s="489" t="s">
        <v>33</v>
      </c>
      <c r="D47" s="479" t="s">
        <v>33</v>
      </c>
      <c r="E47" s="480"/>
      <c r="F47" s="479"/>
      <c r="G47" s="480"/>
      <c r="H47" s="486"/>
      <c r="I47" s="489" t="s">
        <v>33</v>
      </c>
      <c r="J47" s="479" t="s">
        <v>33</v>
      </c>
      <c r="K47" s="480"/>
      <c r="L47" s="479"/>
      <c r="M47" s="480"/>
      <c r="N47" s="486"/>
      <c r="O47" s="489" t="s">
        <v>33</v>
      </c>
      <c r="P47" s="479" t="s">
        <v>33</v>
      </c>
      <c r="Q47" s="480"/>
      <c r="R47" s="479"/>
      <c r="S47" s="480"/>
      <c r="T47" s="486"/>
    </row>
    <row r="48" spans="1:25">
      <c r="A48" s="133" t="s">
        <v>66</v>
      </c>
      <c r="B48" s="482" t="s">
        <v>330</v>
      </c>
      <c r="C48" s="690"/>
      <c r="D48" s="691"/>
      <c r="E48" s="692"/>
      <c r="F48" s="691"/>
      <c r="G48" s="707"/>
      <c r="H48" s="693"/>
      <c r="I48" s="690"/>
      <c r="J48" s="691"/>
      <c r="K48" s="692"/>
      <c r="L48" s="691"/>
      <c r="M48" s="707"/>
      <c r="N48" s="693"/>
      <c r="O48" s="690"/>
      <c r="P48" s="691"/>
      <c r="Q48" s="692"/>
      <c r="R48" s="691"/>
      <c r="S48" s="707"/>
      <c r="T48" s="693"/>
    </row>
    <row r="49" spans="1:20">
      <c r="A49" s="133" t="s">
        <v>67</v>
      </c>
      <c r="B49" s="482" t="s">
        <v>331</v>
      </c>
      <c r="C49" s="690"/>
      <c r="D49" s="691"/>
      <c r="E49" s="692"/>
      <c r="F49" s="691"/>
      <c r="G49" s="707"/>
      <c r="H49" s="693"/>
      <c r="I49" s="690"/>
      <c r="J49" s="691"/>
      <c r="K49" s="692"/>
      <c r="L49" s="691"/>
      <c r="M49" s="707"/>
      <c r="N49" s="693"/>
      <c r="O49" s="690"/>
      <c r="P49" s="691"/>
      <c r="Q49" s="692"/>
      <c r="R49" s="691"/>
      <c r="S49" s="707"/>
      <c r="T49" s="693"/>
    </row>
    <row r="50" spans="1:20">
      <c r="A50" s="133" t="s">
        <v>68</v>
      </c>
      <c r="B50" s="482" t="s">
        <v>108</v>
      </c>
      <c r="C50" s="690"/>
      <c r="D50" s="691"/>
      <c r="E50" s="692"/>
      <c r="F50" s="691"/>
      <c r="G50" s="707"/>
      <c r="H50" s="693"/>
      <c r="I50" s="690"/>
      <c r="J50" s="691"/>
      <c r="K50" s="692"/>
      <c r="L50" s="691"/>
      <c r="M50" s="707"/>
      <c r="N50" s="693"/>
      <c r="O50" s="690"/>
      <c r="P50" s="691"/>
      <c r="Q50" s="692"/>
      <c r="R50" s="691"/>
      <c r="S50" s="707"/>
      <c r="T50" s="693"/>
    </row>
    <row r="51" spans="1:20">
      <c r="A51" s="133" t="s">
        <v>69</v>
      </c>
      <c r="B51" s="482" t="s">
        <v>115</v>
      </c>
      <c r="C51" s="690"/>
      <c r="D51" s="691"/>
      <c r="E51" s="692"/>
      <c r="F51" s="691"/>
      <c r="G51" s="707"/>
      <c r="H51" s="693"/>
      <c r="I51" s="690"/>
      <c r="J51" s="691"/>
      <c r="K51" s="692"/>
      <c r="L51" s="691"/>
      <c r="M51" s="707"/>
      <c r="N51" s="693"/>
      <c r="O51" s="690"/>
      <c r="P51" s="691"/>
      <c r="Q51" s="692"/>
      <c r="R51" s="691"/>
      <c r="S51" s="707"/>
      <c r="T51" s="693"/>
    </row>
    <row r="52" spans="1:20">
      <c r="A52" s="133" t="s">
        <v>70</v>
      </c>
      <c r="B52" s="482" t="s">
        <v>332</v>
      </c>
      <c r="C52" s="690"/>
      <c r="D52" s="691"/>
      <c r="E52" s="692"/>
      <c r="F52" s="691"/>
      <c r="G52" s="707"/>
      <c r="H52" s="693"/>
      <c r="I52" s="690"/>
      <c r="J52" s="691"/>
      <c r="K52" s="692"/>
      <c r="L52" s="691"/>
      <c r="M52" s="707"/>
      <c r="N52" s="693"/>
      <c r="O52" s="690"/>
      <c r="P52" s="691"/>
      <c r="Q52" s="692"/>
      <c r="R52" s="691"/>
      <c r="S52" s="707"/>
      <c r="T52" s="693"/>
    </row>
    <row r="53" spans="1:20">
      <c r="A53" s="133" t="s">
        <v>71</v>
      </c>
      <c r="B53" s="482" t="s">
        <v>333</v>
      </c>
      <c r="C53" s="690"/>
      <c r="D53" s="691"/>
      <c r="E53" s="692"/>
      <c r="F53" s="691"/>
      <c r="G53" s="707"/>
      <c r="H53" s="693"/>
      <c r="I53" s="690"/>
      <c r="J53" s="691"/>
      <c r="K53" s="692"/>
      <c r="L53" s="691"/>
      <c r="M53" s="707"/>
      <c r="N53" s="693"/>
      <c r="O53" s="690"/>
      <c r="P53" s="691"/>
      <c r="Q53" s="692"/>
      <c r="R53" s="691"/>
      <c r="S53" s="707"/>
      <c r="T53" s="693"/>
    </row>
    <row r="54" spans="1:20">
      <c r="A54" s="133" t="s">
        <v>72</v>
      </c>
      <c r="B54" s="482" t="s">
        <v>1802</v>
      </c>
      <c r="C54" s="690"/>
      <c r="D54" s="691"/>
      <c r="E54" s="692"/>
      <c r="F54" s="691"/>
      <c r="G54" s="707"/>
      <c r="H54" s="693"/>
      <c r="I54" s="690"/>
      <c r="J54" s="691"/>
      <c r="K54" s="692"/>
      <c r="L54" s="691"/>
      <c r="M54" s="707"/>
      <c r="N54" s="693"/>
      <c r="O54" s="690"/>
      <c r="P54" s="691"/>
      <c r="Q54" s="692"/>
      <c r="R54" s="691"/>
      <c r="S54" s="707"/>
      <c r="T54" s="693"/>
    </row>
    <row r="55" spans="1:20">
      <c r="A55" s="133" t="s">
        <v>119</v>
      </c>
      <c r="B55" s="482" t="s">
        <v>117</v>
      </c>
      <c r="C55" s="690"/>
      <c r="D55" s="691"/>
      <c r="E55" s="692"/>
      <c r="F55" s="691"/>
      <c r="G55" s="707"/>
      <c r="H55" s="693"/>
      <c r="I55" s="690"/>
      <c r="J55" s="691"/>
      <c r="K55" s="692"/>
      <c r="L55" s="691"/>
      <c r="M55" s="707"/>
      <c r="N55" s="693"/>
      <c r="O55" s="690"/>
      <c r="P55" s="691"/>
      <c r="Q55" s="692"/>
      <c r="R55" s="691"/>
      <c r="S55" s="707"/>
      <c r="T55" s="693"/>
    </row>
    <row r="56" spans="1:20">
      <c r="A56" s="133" t="s">
        <v>122</v>
      </c>
      <c r="B56" s="482" t="s">
        <v>266</v>
      </c>
      <c r="C56" s="690"/>
      <c r="D56" s="691"/>
      <c r="E56" s="692"/>
      <c r="F56" s="691"/>
      <c r="G56" s="707"/>
      <c r="H56" s="693"/>
      <c r="I56" s="690"/>
      <c r="J56" s="691"/>
      <c r="K56" s="692"/>
      <c r="L56" s="691"/>
      <c r="M56" s="707"/>
      <c r="N56" s="693"/>
      <c r="O56" s="690"/>
      <c r="P56" s="691"/>
      <c r="Q56" s="692"/>
      <c r="R56" s="691"/>
      <c r="S56" s="707"/>
      <c r="T56" s="693"/>
    </row>
    <row r="57" spans="1:20">
      <c r="A57" s="133" t="s">
        <v>121</v>
      </c>
      <c r="B57" s="482" t="s">
        <v>1699</v>
      </c>
      <c r="C57" s="690"/>
      <c r="D57" s="691"/>
      <c r="E57" s="692"/>
      <c r="F57" s="691"/>
      <c r="G57" s="707"/>
      <c r="H57" s="693"/>
      <c r="I57" s="690"/>
      <c r="J57" s="691"/>
      <c r="K57" s="692"/>
      <c r="L57" s="691"/>
      <c r="M57" s="707"/>
      <c r="N57" s="693"/>
      <c r="O57" s="690"/>
      <c r="P57" s="691"/>
      <c r="Q57" s="692"/>
      <c r="R57" s="691"/>
      <c r="S57" s="707"/>
      <c r="T57" s="693"/>
    </row>
    <row r="58" spans="1:20">
      <c r="A58" s="133" t="s">
        <v>125</v>
      </c>
      <c r="B58" s="482" t="s">
        <v>1700</v>
      </c>
      <c r="C58" s="690"/>
      <c r="D58" s="691"/>
      <c r="E58" s="692"/>
      <c r="F58" s="691"/>
      <c r="G58" s="707"/>
      <c r="H58" s="693"/>
      <c r="I58" s="690"/>
      <c r="J58" s="691"/>
      <c r="K58" s="692"/>
      <c r="L58" s="691"/>
      <c r="M58" s="707"/>
      <c r="N58" s="693"/>
      <c r="O58" s="690"/>
      <c r="P58" s="691"/>
      <c r="Q58" s="692"/>
      <c r="R58" s="691"/>
      <c r="S58" s="707"/>
      <c r="T58" s="693"/>
    </row>
    <row r="59" spans="1:20">
      <c r="A59" s="133" t="s">
        <v>126</v>
      </c>
      <c r="B59" s="482" t="s">
        <v>336</v>
      </c>
      <c r="C59" s="690"/>
      <c r="D59" s="691"/>
      <c r="E59" s="692"/>
      <c r="F59" s="691"/>
      <c r="G59" s="707"/>
      <c r="H59" s="693"/>
      <c r="I59" s="690"/>
      <c r="J59" s="691"/>
      <c r="K59" s="692"/>
      <c r="L59" s="691"/>
      <c r="M59" s="707"/>
      <c r="N59" s="693"/>
      <c r="O59" s="690"/>
      <c r="P59" s="691"/>
      <c r="Q59" s="692"/>
      <c r="R59" s="691"/>
      <c r="S59" s="707"/>
      <c r="T59" s="693"/>
    </row>
    <row r="60" spans="1:20">
      <c r="A60" s="133"/>
      <c r="B60" s="483" t="s">
        <v>105</v>
      </c>
      <c r="C60" s="694">
        <f>SUM(C48:C59)</f>
        <v>0</v>
      </c>
      <c r="D60" s="695">
        <f t="shared" ref="D60:H60" si="2">SUM(D48:D59)</f>
        <v>0</v>
      </c>
      <c r="E60" s="696">
        <f t="shared" si="2"/>
        <v>0</v>
      </c>
      <c r="F60" s="695">
        <f t="shared" si="2"/>
        <v>0</v>
      </c>
      <c r="G60" s="696">
        <f t="shared" si="2"/>
        <v>0</v>
      </c>
      <c r="H60" s="697">
        <f t="shared" si="2"/>
        <v>0</v>
      </c>
      <c r="I60" s="694">
        <f>SUM(I48:I59)</f>
        <v>0</v>
      </c>
      <c r="J60" s="695">
        <f t="shared" ref="J60:N60" si="3">SUM(J48:J59)</f>
        <v>0</v>
      </c>
      <c r="K60" s="696">
        <f t="shared" si="3"/>
        <v>0</v>
      </c>
      <c r="L60" s="695">
        <f t="shared" si="3"/>
        <v>0</v>
      </c>
      <c r="M60" s="696">
        <f t="shared" si="3"/>
        <v>0</v>
      </c>
      <c r="N60" s="697">
        <f t="shared" si="3"/>
        <v>0</v>
      </c>
      <c r="O60" s="694">
        <f>SUM(O48:O59)</f>
        <v>0</v>
      </c>
      <c r="P60" s="695">
        <f t="shared" ref="P60:T60" si="4">SUM(P48:P59)</f>
        <v>0</v>
      </c>
      <c r="Q60" s="696">
        <f t="shared" si="4"/>
        <v>0</v>
      </c>
      <c r="R60" s="695">
        <f t="shared" si="4"/>
        <v>0</v>
      </c>
      <c r="S60" s="696">
        <f t="shared" si="4"/>
        <v>0</v>
      </c>
      <c r="T60" s="697">
        <f t="shared" si="4"/>
        <v>0</v>
      </c>
    </row>
    <row r="61" spans="1:20">
      <c r="A61" s="478"/>
      <c r="B61" s="481" t="s">
        <v>267</v>
      </c>
      <c r="C61" s="698" t="s">
        <v>33</v>
      </c>
      <c r="D61" s="699" t="s">
        <v>33</v>
      </c>
      <c r="E61" s="700"/>
      <c r="F61" s="699"/>
      <c r="G61" s="700"/>
      <c r="H61" s="701"/>
      <c r="I61" s="698" t="s">
        <v>33</v>
      </c>
      <c r="J61" s="699" t="s">
        <v>33</v>
      </c>
      <c r="K61" s="700"/>
      <c r="L61" s="699"/>
      <c r="M61" s="700"/>
      <c r="N61" s="701"/>
      <c r="O61" s="698" t="s">
        <v>33</v>
      </c>
      <c r="P61" s="699" t="s">
        <v>33</v>
      </c>
      <c r="Q61" s="700"/>
      <c r="R61" s="699"/>
      <c r="S61" s="700"/>
      <c r="T61" s="701"/>
    </row>
    <row r="62" spans="1:20">
      <c r="A62" s="133">
        <v>1</v>
      </c>
      <c r="B62" s="484" t="s">
        <v>2226</v>
      </c>
      <c r="C62" s="702"/>
      <c r="D62" s="703"/>
      <c r="E62" s="704"/>
      <c r="F62" s="703"/>
      <c r="G62" s="705"/>
      <c r="H62" s="706"/>
      <c r="I62" s="702"/>
      <c r="J62" s="703"/>
      <c r="K62" s="704"/>
      <c r="L62" s="703"/>
      <c r="M62" s="705"/>
      <c r="N62" s="706"/>
      <c r="O62" s="702"/>
      <c r="P62" s="703"/>
      <c r="Q62" s="704"/>
      <c r="R62" s="703"/>
      <c r="S62" s="705"/>
      <c r="T62" s="706"/>
    </row>
    <row r="63" spans="1:20">
      <c r="A63" s="133">
        <v>2</v>
      </c>
      <c r="B63" s="482" t="s">
        <v>2227</v>
      </c>
      <c r="C63" s="690"/>
      <c r="D63" s="691"/>
      <c r="E63" s="692"/>
      <c r="F63" s="691"/>
      <c r="G63" s="707"/>
      <c r="H63" s="693"/>
      <c r="I63" s="690"/>
      <c r="J63" s="691"/>
      <c r="K63" s="692"/>
      <c r="L63" s="691"/>
      <c r="M63" s="707"/>
      <c r="N63" s="693"/>
      <c r="O63" s="690"/>
      <c r="P63" s="691"/>
      <c r="Q63" s="692"/>
      <c r="R63" s="691"/>
      <c r="S63" s="707"/>
      <c r="T63" s="693"/>
    </row>
    <row r="64" spans="1:20">
      <c r="A64" s="133">
        <v>3</v>
      </c>
      <c r="B64" s="482" t="s">
        <v>2228</v>
      </c>
      <c r="C64" s="690"/>
      <c r="D64" s="691"/>
      <c r="E64" s="692"/>
      <c r="F64" s="691"/>
      <c r="G64" s="707"/>
      <c r="H64" s="693"/>
      <c r="I64" s="690"/>
      <c r="J64" s="691"/>
      <c r="K64" s="692"/>
      <c r="L64" s="691"/>
      <c r="M64" s="707"/>
      <c r="N64" s="693"/>
      <c r="O64" s="690"/>
      <c r="P64" s="691"/>
      <c r="Q64" s="692"/>
      <c r="R64" s="691"/>
      <c r="S64" s="707"/>
      <c r="T64" s="693"/>
    </row>
    <row r="65" spans="1:20">
      <c r="A65" s="133">
        <v>3</v>
      </c>
      <c r="B65" s="482" t="s">
        <v>2229</v>
      </c>
      <c r="C65" s="690"/>
      <c r="D65" s="691"/>
      <c r="E65" s="692"/>
      <c r="F65" s="691"/>
      <c r="G65" s="707"/>
      <c r="H65" s="693"/>
      <c r="I65" s="690"/>
      <c r="J65" s="691"/>
      <c r="K65" s="692"/>
      <c r="L65" s="691"/>
      <c r="M65" s="707"/>
      <c r="N65" s="693"/>
      <c r="O65" s="690"/>
      <c r="P65" s="691"/>
      <c r="Q65" s="692"/>
      <c r="R65" s="691"/>
      <c r="S65" s="707"/>
      <c r="T65" s="693"/>
    </row>
    <row r="66" spans="1:20">
      <c r="A66" s="133">
        <v>4</v>
      </c>
      <c r="B66" s="482" t="s">
        <v>2230</v>
      </c>
      <c r="C66" s="690"/>
      <c r="D66" s="691"/>
      <c r="E66" s="692"/>
      <c r="F66" s="691"/>
      <c r="G66" s="707"/>
      <c r="H66" s="693"/>
      <c r="I66" s="690"/>
      <c r="J66" s="691"/>
      <c r="K66" s="692"/>
      <c r="L66" s="691"/>
      <c r="M66" s="707"/>
      <c r="N66" s="693"/>
      <c r="O66" s="690"/>
      <c r="P66" s="691"/>
      <c r="Q66" s="692"/>
      <c r="R66" s="691"/>
      <c r="S66" s="707"/>
      <c r="T66" s="693"/>
    </row>
    <row r="67" spans="1:20">
      <c r="A67" s="133">
        <v>4</v>
      </c>
      <c r="B67" s="482" t="s">
        <v>2231</v>
      </c>
      <c r="C67" s="690"/>
      <c r="D67" s="691"/>
      <c r="E67" s="692"/>
      <c r="F67" s="691"/>
      <c r="G67" s="707"/>
      <c r="H67" s="693"/>
      <c r="I67" s="690"/>
      <c r="J67" s="691"/>
      <c r="K67" s="692"/>
      <c r="L67" s="691"/>
      <c r="M67" s="707"/>
      <c r="N67" s="693"/>
      <c r="O67" s="690"/>
      <c r="P67" s="691"/>
      <c r="Q67" s="692"/>
      <c r="R67" s="691"/>
      <c r="S67" s="707"/>
      <c r="T67" s="693"/>
    </row>
    <row r="68" spans="1:20">
      <c r="A68" s="133">
        <v>4</v>
      </c>
      <c r="B68" s="482" t="s">
        <v>2232</v>
      </c>
      <c r="C68" s="690"/>
      <c r="D68" s="691"/>
      <c r="E68" s="692"/>
      <c r="F68" s="691"/>
      <c r="G68" s="707"/>
      <c r="H68" s="693"/>
      <c r="I68" s="690"/>
      <c r="J68" s="691"/>
      <c r="K68" s="692"/>
      <c r="L68" s="691"/>
      <c r="M68" s="707"/>
      <c r="N68" s="693"/>
      <c r="O68" s="690"/>
      <c r="P68" s="691"/>
      <c r="Q68" s="692"/>
      <c r="R68" s="691"/>
      <c r="S68" s="707"/>
      <c r="T68" s="693"/>
    </row>
    <row r="69" spans="1:20">
      <c r="A69" s="133">
        <v>5</v>
      </c>
      <c r="B69" s="482" t="s">
        <v>268</v>
      </c>
      <c r="C69" s="690"/>
      <c r="D69" s="691"/>
      <c r="E69" s="692"/>
      <c r="F69" s="691"/>
      <c r="G69" s="707"/>
      <c r="H69" s="693"/>
      <c r="I69" s="690"/>
      <c r="J69" s="691"/>
      <c r="K69" s="692"/>
      <c r="L69" s="691"/>
      <c r="M69" s="707"/>
      <c r="N69" s="693"/>
      <c r="O69" s="690"/>
      <c r="P69" s="691"/>
      <c r="Q69" s="692"/>
      <c r="R69" s="691"/>
      <c r="S69" s="707"/>
      <c r="T69" s="693"/>
    </row>
    <row r="70" spans="1:20">
      <c r="A70" s="133"/>
      <c r="B70" s="481" t="s">
        <v>105</v>
      </c>
      <c r="C70" s="708">
        <f t="shared" ref="C70:H70" si="5">SUM(C62:C69)</f>
        <v>0</v>
      </c>
      <c r="D70" s="448">
        <f t="shared" si="5"/>
        <v>0</v>
      </c>
      <c r="E70" s="709">
        <f t="shared" si="5"/>
        <v>0</v>
      </c>
      <c r="F70" s="448">
        <f t="shared" si="5"/>
        <v>0</v>
      </c>
      <c r="G70" s="709">
        <f t="shared" si="5"/>
        <v>0</v>
      </c>
      <c r="H70" s="710">
        <f t="shared" si="5"/>
        <v>0</v>
      </c>
      <c r="I70" s="708">
        <f>SUM(I62:I69)</f>
        <v>0</v>
      </c>
      <c r="J70" s="448">
        <f t="shared" ref="J70:N70" si="6">SUM(J62:J69)</f>
        <v>0</v>
      </c>
      <c r="K70" s="709">
        <f t="shared" si="6"/>
        <v>0</v>
      </c>
      <c r="L70" s="448">
        <f t="shared" si="6"/>
        <v>0</v>
      </c>
      <c r="M70" s="709">
        <f t="shared" si="6"/>
        <v>0</v>
      </c>
      <c r="N70" s="710">
        <f t="shared" si="6"/>
        <v>0</v>
      </c>
      <c r="O70" s="708">
        <f>SUM(O62:O69)</f>
        <v>0</v>
      </c>
      <c r="P70" s="448">
        <f t="shared" ref="P70:T70" si="7">SUM(P62:P69)</f>
        <v>0</v>
      </c>
      <c r="Q70" s="709">
        <f t="shared" si="7"/>
        <v>0</v>
      </c>
      <c r="R70" s="448">
        <f t="shared" si="7"/>
        <v>0</v>
      </c>
      <c r="S70" s="709">
        <f t="shared" si="7"/>
        <v>0</v>
      </c>
      <c r="T70" s="710">
        <f t="shared" si="7"/>
        <v>0</v>
      </c>
    </row>
    <row r="71" spans="1:20">
      <c r="A71" s="478"/>
      <c r="B71" s="481" t="s">
        <v>2079</v>
      </c>
      <c r="C71" s="698" t="s">
        <v>33</v>
      </c>
      <c r="D71" s="699" t="s">
        <v>33</v>
      </c>
      <c r="E71" s="700"/>
      <c r="F71" s="699"/>
      <c r="G71" s="700"/>
      <c r="H71" s="701"/>
      <c r="I71" s="698" t="s">
        <v>33</v>
      </c>
      <c r="J71" s="699" t="s">
        <v>33</v>
      </c>
      <c r="K71" s="700"/>
      <c r="L71" s="699"/>
      <c r="M71" s="700"/>
      <c r="N71" s="701"/>
      <c r="O71" s="698" t="s">
        <v>33</v>
      </c>
      <c r="P71" s="699" t="s">
        <v>33</v>
      </c>
      <c r="Q71" s="700"/>
      <c r="R71" s="699"/>
      <c r="S71" s="700"/>
      <c r="T71" s="701"/>
    </row>
    <row r="72" spans="1:20">
      <c r="A72" s="133">
        <v>1</v>
      </c>
      <c r="B72" s="482" t="s">
        <v>269</v>
      </c>
      <c r="C72" s="690"/>
      <c r="D72" s="691"/>
      <c r="E72" s="692"/>
      <c r="F72" s="691"/>
      <c r="G72" s="707"/>
      <c r="H72" s="693"/>
      <c r="I72" s="690"/>
      <c r="J72" s="691"/>
      <c r="K72" s="692"/>
      <c r="L72" s="691"/>
      <c r="M72" s="707"/>
      <c r="N72" s="693"/>
      <c r="O72" s="690"/>
      <c r="P72" s="691"/>
      <c r="Q72" s="692"/>
      <c r="R72" s="691"/>
      <c r="S72" s="707"/>
      <c r="T72" s="693"/>
    </row>
    <row r="73" spans="1:20">
      <c r="A73" s="133">
        <v>2</v>
      </c>
      <c r="B73" s="482" t="s">
        <v>2080</v>
      </c>
      <c r="C73" s="690"/>
      <c r="D73" s="691"/>
      <c r="E73" s="692"/>
      <c r="F73" s="691"/>
      <c r="G73" s="707"/>
      <c r="H73" s="693"/>
      <c r="I73" s="690"/>
      <c r="J73" s="691"/>
      <c r="K73" s="692"/>
      <c r="L73" s="691"/>
      <c r="M73" s="707"/>
      <c r="N73" s="693"/>
      <c r="O73" s="690"/>
      <c r="P73" s="691"/>
      <c r="Q73" s="692"/>
      <c r="R73" s="691"/>
      <c r="S73" s="707"/>
      <c r="T73" s="693"/>
    </row>
    <row r="74" spans="1:20">
      <c r="A74" s="133">
        <v>3</v>
      </c>
      <c r="B74" s="482" t="s">
        <v>2081</v>
      </c>
      <c r="C74" s="690"/>
      <c r="D74" s="691"/>
      <c r="E74" s="692"/>
      <c r="F74" s="691"/>
      <c r="G74" s="707"/>
      <c r="H74" s="693"/>
      <c r="I74" s="690"/>
      <c r="J74" s="691"/>
      <c r="K74" s="692"/>
      <c r="L74" s="691"/>
      <c r="M74" s="707"/>
      <c r="N74" s="693"/>
      <c r="O74" s="690"/>
      <c r="P74" s="691"/>
      <c r="Q74" s="692"/>
      <c r="R74" s="691"/>
      <c r="S74" s="707"/>
      <c r="T74" s="693"/>
    </row>
    <row r="75" spans="1:20" ht="15.75" thickBot="1">
      <c r="A75" s="134"/>
      <c r="B75" s="485" t="s">
        <v>105</v>
      </c>
      <c r="C75" s="711">
        <f t="shared" ref="C75:H75" si="8">SUM(C72:C74)</f>
        <v>0</v>
      </c>
      <c r="D75" s="712">
        <f t="shared" si="8"/>
        <v>0</v>
      </c>
      <c r="E75" s="713">
        <f t="shared" si="8"/>
        <v>0</v>
      </c>
      <c r="F75" s="712">
        <f t="shared" si="8"/>
        <v>0</v>
      </c>
      <c r="G75" s="713">
        <f t="shared" si="8"/>
        <v>0</v>
      </c>
      <c r="H75" s="714">
        <f t="shared" si="8"/>
        <v>0</v>
      </c>
      <c r="I75" s="711">
        <f t="shared" ref="I75:O75" si="9">SUM(I72:I74)</f>
        <v>0</v>
      </c>
      <c r="J75" s="712">
        <f t="shared" si="9"/>
        <v>0</v>
      </c>
      <c r="K75" s="713">
        <f t="shared" si="9"/>
        <v>0</v>
      </c>
      <c r="L75" s="712">
        <f t="shared" si="9"/>
        <v>0</v>
      </c>
      <c r="M75" s="713">
        <f t="shared" si="9"/>
        <v>0</v>
      </c>
      <c r="N75" s="714">
        <f t="shared" si="9"/>
        <v>0</v>
      </c>
      <c r="O75" s="711">
        <f t="shared" si="9"/>
        <v>0</v>
      </c>
      <c r="P75" s="712">
        <f t="shared" ref="P75:T75" si="10">SUM(P72:P74)</f>
        <v>0</v>
      </c>
      <c r="Q75" s="713">
        <f t="shared" si="10"/>
        <v>0</v>
      </c>
      <c r="R75" s="712">
        <f t="shared" si="10"/>
        <v>0</v>
      </c>
      <c r="S75" s="713">
        <f t="shared" si="10"/>
        <v>0</v>
      </c>
      <c r="T75" s="714">
        <f t="shared" si="10"/>
        <v>0</v>
      </c>
    </row>
    <row r="76" spans="1:20">
      <c r="A76" s="98"/>
      <c r="D76" s="98"/>
      <c r="E76" s="98"/>
      <c r="F76" s="98"/>
      <c r="G76" s="98"/>
      <c r="H76" s="98"/>
      <c r="I76" s="98"/>
      <c r="J76" s="98"/>
      <c r="K76" s="98"/>
      <c r="L76" s="98"/>
      <c r="M76" s="98"/>
      <c r="N76" s="98"/>
      <c r="O76" s="98"/>
      <c r="P76" s="98"/>
      <c r="Q76" s="98"/>
      <c r="R76" s="313"/>
    </row>
    <row r="77" spans="1:20">
      <c r="A77" s="98"/>
      <c r="B77" s="98"/>
      <c r="C77" s="98"/>
      <c r="D77" s="98"/>
      <c r="E77" s="98"/>
      <c r="F77" s="98"/>
      <c r="G77" s="98"/>
      <c r="H77" s="98"/>
      <c r="I77" s="98"/>
      <c r="J77" s="98"/>
      <c r="K77" s="98"/>
      <c r="L77" s="98"/>
      <c r="M77" s="98"/>
      <c r="N77" s="98"/>
      <c r="O77" s="98"/>
      <c r="P77" s="98"/>
      <c r="Q77" s="98"/>
      <c r="R77" s="98"/>
    </row>
    <row r="78" spans="1:20">
      <c r="A78" s="98"/>
      <c r="B78" s="98"/>
      <c r="C78" s="98"/>
      <c r="D78" s="98"/>
      <c r="E78" s="98"/>
      <c r="F78" s="98"/>
      <c r="G78" s="98"/>
      <c r="H78" s="98"/>
      <c r="I78" s="98"/>
      <c r="J78" s="98"/>
      <c r="K78" s="98"/>
      <c r="L78" s="98"/>
      <c r="M78" s="98"/>
      <c r="N78" s="98"/>
    </row>
    <row r="79" spans="1:20">
      <c r="A79" s="98"/>
      <c r="B79" s="98"/>
      <c r="C79" s="98"/>
      <c r="D79" s="98"/>
      <c r="E79" s="98"/>
      <c r="F79" s="98"/>
      <c r="G79" s="98"/>
      <c r="H79" s="98"/>
      <c r="I79" s="98"/>
      <c r="J79" s="98"/>
      <c r="K79" s="98"/>
      <c r="L79" s="98"/>
      <c r="M79" s="98"/>
    </row>
    <row r="80" spans="1:20">
      <c r="A80" s="98"/>
      <c r="B80" s="98"/>
      <c r="C80" s="98"/>
      <c r="D80" s="98"/>
      <c r="E80" s="98"/>
      <c r="F80" s="98"/>
      <c r="G80" s="98"/>
      <c r="H80" s="98"/>
      <c r="I80" s="98"/>
      <c r="J80" s="98"/>
      <c r="K80" s="98"/>
      <c r="L80" s="98"/>
      <c r="M80" s="98"/>
      <c r="N80" s="98"/>
      <c r="O80" s="98"/>
      <c r="P80" s="98"/>
      <c r="Q80" s="98"/>
      <c r="R80" s="98"/>
    </row>
    <row r="81" spans="1:18">
      <c r="A81" s="98"/>
      <c r="B81" s="98"/>
      <c r="C81" s="98"/>
      <c r="D81" s="98"/>
      <c r="E81" s="98"/>
      <c r="F81" s="98"/>
      <c r="G81" s="98"/>
      <c r="H81" s="98"/>
      <c r="I81" s="98"/>
      <c r="J81" s="98"/>
      <c r="K81" s="98"/>
      <c r="L81" s="98"/>
      <c r="M81" s="98"/>
      <c r="N81" s="98"/>
      <c r="O81" s="98"/>
      <c r="P81" s="98"/>
      <c r="Q81" s="98"/>
      <c r="R81" s="98"/>
    </row>
    <row r="82" spans="1:18">
      <c r="A82" s="98"/>
      <c r="B82" s="98"/>
      <c r="C82" s="98"/>
      <c r="D82" s="98"/>
      <c r="E82" s="98"/>
      <c r="F82" s="98"/>
      <c r="G82" s="98"/>
      <c r="H82" s="98"/>
      <c r="I82" s="98"/>
      <c r="J82" s="98"/>
      <c r="K82" s="98"/>
      <c r="L82" s="98"/>
      <c r="M82" s="98"/>
    </row>
    <row r="83" spans="1:18">
      <c r="A83" s="98"/>
      <c r="B83" s="98"/>
      <c r="C83" s="98"/>
      <c r="D83" s="98"/>
      <c r="E83" s="98"/>
      <c r="F83" s="98"/>
      <c r="G83" s="98"/>
      <c r="H83" s="98"/>
      <c r="I83" s="98"/>
      <c r="J83" s="98"/>
      <c r="K83" s="98"/>
      <c r="L83" s="98"/>
      <c r="M83" s="98"/>
      <c r="N83" s="98"/>
      <c r="O83" s="98"/>
      <c r="P83" s="98"/>
      <c r="Q83" s="98"/>
      <c r="R83" s="98"/>
    </row>
    <row r="84" spans="1:18">
      <c r="A84" s="98"/>
      <c r="B84" s="98"/>
      <c r="C84" s="98"/>
      <c r="D84" s="98"/>
      <c r="E84" s="98"/>
      <c r="F84" s="98"/>
      <c r="G84" s="98"/>
      <c r="H84" s="98"/>
      <c r="I84" s="98"/>
      <c r="J84" s="98"/>
      <c r="K84" s="98"/>
      <c r="L84" s="98"/>
      <c r="M84" s="98"/>
      <c r="N84" s="98"/>
      <c r="O84" s="98"/>
      <c r="P84" s="98"/>
      <c r="Q84" s="98"/>
      <c r="R84" s="98"/>
    </row>
    <row r="85" spans="1:18">
      <c r="A85" s="98"/>
      <c r="B85" s="98"/>
      <c r="C85" s="98"/>
      <c r="D85" s="98"/>
      <c r="E85" s="98"/>
      <c r="F85" s="98"/>
      <c r="G85" s="98"/>
      <c r="H85" s="98"/>
      <c r="I85" s="98"/>
      <c r="J85" s="98"/>
      <c r="K85" s="98"/>
      <c r="L85" s="98"/>
      <c r="M85" s="98"/>
    </row>
    <row r="86" spans="1:18">
      <c r="A86" s="98"/>
      <c r="B86" s="98"/>
      <c r="C86" s="98"/>
      <c r="D86" s="98"/>
      <c r="E86" s="98"/>
      <c r="F86" s="98"/>
      <c r="G86" s="98"/>
      <c r="H86" s="98"/>
      <c r="I86" s="98"/>
      <c r="J86" s="98"/>
      <c r="K86" s="98"/>
      <c r="L86" s="98"/>
      <c r="M86" s="98"/>
      <c r="N86" s="98"/>
      <c r="O86" s="98"/>
      <c r="P86" s="98"/>
      <c r="Q86" s="98"/>
      <c r="R86" s="98"/>
    </row>
    <row r="87" spans="1:18">
      <c r="A87" s="98"/>
      <c r="B87" s="98"/>
      <c r="C87" s="98"/>
      <c r="D87" s="98"/>
      <c r="E87" s="98"/>
      <c r="F87" s="98"/>
      <c r="G87" s="98"/>
      <c r="H87" s="98"/>
      <c r="I87" s="98"/>
      <c r="J87" s="98"/>
      <c r="K87" s="98"/>
      <c r="L87" s="98"/>
      <c r="M87" s="98"/>
      <c r="N87" s="98"/>
      <c r="O87" s="98"/>
      <c r="P87" s="98"/>
      <c r="Q87" s="98"/>
      <c r="R87" s="98"/>
    </row>
    <row r="88" spans="1:18">
      <c r="A88" s="98"/>
      <c r="B88" s="98"/>
      <c r="C88" s="98"/>
      <c r="D88" s="98"/>
      <c r="E88" s="98"/>
      <c r="F88" s="98"/>
      <c r="G88" s="98"/>
      <c r="H88" s="98"/>
      <c r="I88" s="98"/>
      <c r="J88" s="98"/>
      <c r="K88" s="98"/>
      <c r="L88" s="98"/>
      <c r="M88" s="98"/>
    </row>
    <row r="89" spans="1:18">
      <c r="A89" s="98"/>
      <c r="B89" s="98"/>
      <c r="C89" s="98"/>
      <c r="D89" s="98"/>
      <c r="E89" s="98"/>
      <c r="F89" s="98"/>
      <c r="G89" s="98"/>
      <c r="H89" s="98"/>
      <c r="I89" s="98"/>
      <c r="J89" s="98"/>
      <c r="K89" s="98"/>
      <c r="L89" s="98"/>
      <c r="M89" s="98"/>
      <c r="N89" s="98"/>
      <c r="O89" s="98"/>
      <c r="P89" s="98"/>
      <c r="Q89" s="98"/>
      <c r="R89" s="98"/>
    </row>
    <row r="90" spans="1:18">
      <c r="A90" s="98"/>
      <c r="B90" s="98"/>
      <c r="C90" s="98"/>
      <c r="D90" s="98"/>
      <c r="E90" s="98"/>
      <c r="F90" s="98"/>
      <c r="G90" s="98"/>
      <c r="H90" s="98"/>
      <c r="I90" s="98"/>
      <c r="J90" s="98"/>
      <c r="K90" s="98"/>
      <c r="L90" s="98"/>
      <c r="M90" s="98"/>
      <c r="N90" s="98"/>
      <c r="O90" s="98"/>
      <c r="P90" s="98"/>
      <c r="Q90" s="98"/>
      <c r="R90" s="98"/>
    </row>
    <row r="91" spans="1:18">
      <c r="A91" s="98"/>
      <c r="B91" s="98"/>
      <c r="C91" s="98"/>
      <c r="D91" s="98"/>
      <c r="E91" s="98"/>
      <c r="F91" s="98"/>
      <c r="G91" s="98"/>
      <c r="H91" s="98"/>
      <c r="I91" s="98"/>
      <c r="J91" s="98"/>
      <c r="K91" s="98"/>
      <c r="L91" s="98"/>
      <c r="M91" s="98"/>
    </row>
    <row r="92" spans="1:18">
      <c r="A92" s="98"/>
      <c r="B92" s="98"/>
      <c r="C92" s="98"/>
      <c r="D92" s="98"/>
      <c r="E92" s="98"/>
      <c r="F92" s="98"/>
      <c r="G92" s="98"/>
      <c r="H92" s="98"/>
      <c r="I92" s="98"/>
      <c r="J92" s="98"/>
      <c r="K92" s="98"/>
      <c r="L92" s="98"/>
      <c r="M92" s="98"/>
    </row>
    <row r="93" spans="1:18">
      <c r="A93" s="98"/>
      <c r="B93" s="98"/>
      <c r="C93" s="98"/>
      <c r="D93" s="98"/>
      <c r="E93" s="98"/>
      <c r="F93" s="98"/>
      <c r="G93" s="98"/>
      <c r="H93" s="98"/>
      <c r="I93" s="98"/>
      <c r="J93" s="98"/>
      <c r="K93" s="98"/>
      <c r="L93" s="98"/>
      <c r="M93" s="98"/>
    </row>
    <row r="94" spans="1:18">
      <c r="A94" s="98"/>
      <c r="B94" s="98"/>
      <c r="C94" s="98"/>
      <c r="D94" s="98"/>
      <c r="E94" s="98"/>
      <c r="F94" s="98"/>
      <c r="G94" s="98"/>
      <c r="H94" s="98"/>
      <c r="I94" s="98"/>
      <c r="J94" s="98"/>
      <c r="K94" s="98"/>
      <c r="L94" s="98"/>
      <c r="M94" s="98"/>
    </row>
    <row r="95" spans="1:18">
      <c r="A95" s="98"/>
      <c r="B95" s="98"/>
      <c r="C95" s="98"/>
      <c r="D95" s="98"/>
      <c r="E95" s="98"/>
      <c r="F95" s="98"/>
      <c r="G95" s="98"/>
      <c r="H95" s="98"/>
      <c r="I95" s="98"/>
      <c r="J95" s="98"/>
      <c r="K95" s="98"/>
      <c r="L95" s="98"/>
      <c r="M95" s="98"/>
    </row>
    <row r="96" spans="1:18">
      <c r="A96" s="98"/>
      <c r="B96" s="98"/>
      <c r="C96" s="98"/>
      <c r="D96" s="98"/>
      <c r="E96" s="98"/>
      <c r="F96" s="98"/>
      <c r="G96" s="98"/>
      <c r="H96" s="98"/>
      <c r="I96" s="98"/>
      <c r="J96" s="98"/>
      <c r="K96" s="98"/>
      <c r="L96" s="98"/>
      <c r="M96" s="98"/>
    </row>
    <row r="97" spans="1:13">
      <c r="A97" s="98"/>
      <c r="B97" s="98"/>
      <c r="C97" s="98"/>
      <c r="D97" s="98"/>
      <c r="E97" s="98"/>
      <c r="F97" s="98"/>
      <c r="G97" s="98"/>
      <c r="H97" s="98"/>
      <c r="I97" s="98"/>
      <c r="J97" s="98"/>
      <c r="K97" s="98"/>
      <c r="L97" s="98"/>
      <c r="M97" s="98"/>
    </row>
    <row r="98" spans="1:13">
      <c r="A98" s="98"/>
      <c r="B98" s="98"/>
      <c r="C98" s="98"/>
      <c r="D98" s="98"/>
      <c r="E98" s="98"/>
      <c r="F98" s="98"/>
      <c r="G98" s="98"/>
      <c r="H98" s="98"/>
      <c r="I98" s="98"/>
      <c r="J98" s="98"/>
      <c r="K98" s="98"/>
      <c r="L98" s="98"/>
      <c r="M98" s="98"/>
    </row>
    <row r="99" spans="1:13">
      <c r="A99" s="98"/>
      <c r="B99" s="98"/>
      <c r="C99" s="98"/>
      <c r="D99" s="98"/>
      <c r="E99" s="98"/>
      <c r="F99" s="98"/>
      <c r="G99" s="98"/>
      <c r="H99" s="98"/>
      <c r="I99" s="98"/>
      <c r="J99" s="98"/>
      <c r="K99" s="98"/>
      <c r="L99" s="98"/>
      <c r="M99" s="98"/>
    </row>
    <row r="100" spans="1:13">
      <c r="A100" s="98"/>
      <c r="B100" s="98"/>
      <c r="C100" s="98"/>
      <c r="D100" s="98"/>
      <c r="E100" s="98"/>
      <c r="F100" s="98"/>
      <c r="G100" s="98"/>
      <c r="H100" s="98"/>
      <c r="I100" s="98"/>
      <c r="J100" s="98"/>
      <c r="K100" s="98"/>
      <c r="L100" s="98"/>
      <c r="M100" s="98"/>
    </row>
    <row r="101" spans="1:13">
      <c r="A101" s="98"/>
      <c r="B101" s="98"/>
      <c r="C101" s="98"/>
      <c r="D101" s="98"/>
      <c r="E101" s="98"/>
      <c r="F101" s="98"/>
      <c r="G101" s="98"/>
      <c r="H101" s="98"/>
      <c r="I101" s="98"/>
      <c r="J101" s="98"/>
      <c r="K101" s="98"/>
      <c r="L101" s="98"/>
      <c r="M101" s="98"/>
    </row>
    <row r="102" spans="1:13">
      <c r="A102" s="98"/>
      <c r="B102" s="98"/>
      <c r="C102" s="98"/>
      <c r="D102" s="98"/>
      <c r="E102" s="98"/>
      <c r="F102" s="98"/>
      <c r="G102" s="98"/>
      <c r="H102" s="98"/>
      <c r="I102" s="98"/>
      <c r="J102" s="98"/>
      <c r="K102" s="98"/>
      <c r="L102" s="98"/>
      <c r="M102" s="98"/>
    </row>
    <row r="103" spans="1:13">
      <c r="A103" s="98"/>
      <c r="B103" s="98"/>
      <c r="C103" s="98"/>
      <c r="D103" s="98"/>
      <c r="E103" s="98"/>
      <c r="F103" s="98"/>
      <c r="G103" s="98"/>
      <c r="H103" s="98"/>
      <c r="I103" s="98"/>
      <c r="J103" s="98"/>
      <c r="K103" s="98"/>
      <c r="L103" s="98"/>
      <c r="M103" s="98"/>
    </row>
    <row r="104" spans="1:13">
      <c r="A104" s="98"/>
      <c r="B104" s="98"/>
      <c r="C104" s="98"/>
      <c r="D104" s="98"/>
      <c r="E104" s="98"/>
      <c r="F104" s="98"/>
      <c r="G104" s="98"/>
      <c r="H104" s="98"/>
      <c r="I104" s="98"/>
      <c r="J104" s="98"/>
      <c r="K104" s="98"/>
      <c r="L104" s="98"/>
      <c r="M104" s="98"/>
    </row>
    <row r="105" spans="1:13">
      <c r="A105" s="98"/>
      <c r="B105" s="98"/>
      <c r="C105" s="98"/>
      <c r="D105" s="98"/>
      <c r="E105" s="98"/>
      <c r="F105" s="98"/>
      <c r="G105" s="98"/>
      <c r="H105" s="98"/>
      <c r="I105" s="98"/>
      <c r="J105" s="98"/>
      <c r="K105" s="98"/>
      <c r="L105" s="98"/>
      <c r="M105" s="98"/>
    </row>
    <row r="106" spans="1:13">
      <c r="A106" s="98"/>
      <c r="B106" s="98"/>
      <c r="C106" s="98"/>
      <c r="D106" s="98"/>
      <c r="E106" s="98"/>
      <c r="F106" s="98"/>
      <c r="G106" s="98"/>
      <c r="H106" s="98"/>
      <c r="I106" s="98"/>
      <c r="J106" s="98"/>
      <c r="K106" s="98"/>
      <c r="L106" s="98"/>
      <c r="M106" s="98"/>
    </row>
    <row r="107" spans="1:13">
      <c r="A107" s="98"/>
      <c r="B107" s="98"/>
      <c r="C107" s="98"/>
      <c r="D107" s="98"/>
      <c r="E107" s="98"/>
      <c r="F107" s="98"/>
      <c r="G107" s="98"/>
      <c r="H107" s="98"/>
      <c r="I107" s="98"/>
      <c r="J107" s="98"/>
      <c r="K107" s="98"/>
      <c r="L107" s="98"/>
      <c r="M107" s="98"/>
    </row>
    <row r="108" spans="1:13">
      <c r="A108" s="98"/>
      <c r="B108" s="98"/>
      <c r="C108" s="98"/>
      <c r="D108" s="98"/>
      <c r="E108" s="98"/>
      <c r="F108" s="98"/>
      <c r="G108" s="98"/>
      <c r="H108" s="98"/>
      <c r="I108" s="98"/>
      <c r="J108" s="98"/>
      <c r="K108" s="98"/>
      <c r="L108" s="98"/>
      <c r="M108" s="98"/>
    </row>
    <row r="109" spans="1:13">
      <c r="A109" s="98"/>
      <c r="B109" s="98"/>
      <c r="C109" s="98"/>
      <c r="D109" s="98"/>
      <c r="E109" s="98"/>
      <c r="F109" s="98"/>
      <c r="G109" s="98"/>
      <c r="H109" s="98"/>
      <c r="I109" s="98"/>
      <c r="J109" s="98"/>
      <c r="K109" s="98"/>
      <c r="L109" s="98"/>
      <c r="M109" s="98"/>
    </row>
    <row r="110" spans="1:13">
      <c r="A110" s="98"/>
      <c r="B110" s="98"/>
      <c r="C110" s="98"/>
      <c r="D110" s="98"/>
      <c r="E110" s="98"/>
      <c r="F110" s="98"/>
      <c r="G110" s="98"/>
      <c r="H110" s="98"/>
      <c r="I110" s="98"/>
      <c r="J110" s="98"/>
      <c r="K110" s="98"/>
      <c r="L110" s="98"/>
      <c r="M110" s="98"/>
    </row>
    <row r="111" spans="1:13">
      <c r="A111" s="98"/>
      <c r="B111" s="98"/>
      <c r="C111" s="98"/>
      <c r="D111" s="98"/>
      <c r="E111" s="98"/>
      <c r="F111" s="98"/>
      <c r="G111" s="98"/>
      <c r="H111" s="98"/>
      <c r="I111" s="98"/>
      <c r="J111" s="98"/>
      <c r="K111" s="98"/>
      <c r="L111" s="98"/>
      <c r="M111" s="98"/>
    </row>
    <row r="112" spans="1:13">
      <c r="A112" s="98"/>
      <c r="B112" s="98"/>
      <c r="C112" s="98"/>
      <c r="D112" s="98"/>
      <c r="E112" s="98"/>
      <c r="F112" s="98"/>
      <c r="G112" s="98"/>
      <c r="H112" s="98"/>
      <c r="I112" s="98"/>
      <c r="J112" s="98"/>
      <c r="K112" s="98"/>
      <c r="L112" s="98"/>
      <c r="M112" s="98"/>
    </row>
    <row r="113" spans="1:20">
      <c r="A113" s="98"/>
      <c r="B113" s="98"/>
      <c r="C113" s="98"/>
      <c r="D113" s="98"/>
      <c r="E113" s="98"/>
      <c r="F113" s="98"/>
      <c r="G113" s="98"/>
      <c r="H113" s="98"/>
      <c r="I113" s="98"/>
      <c r="J113" s="98"/>
      <c r="K113" s="98"/>
      <c r="L113" s="98"/>
      <c r="M113" s="98"/>
    </row>
    <row r="114" spans="1:20">
      <c r="A114" s="98"/>
      <c r="B114" s="98"/>
      <c r="C114" s="98"/>
      <c r="D114" s="98"/>
      <c r="E114" s="98"/>
      <c r="F114" s="98"/>
      <c r="G114" s="98"/>
      <c r="H114" s="98"/>
      <c r="I114" s="98"/>
      <c r="J114" s="98"/>
      <c r="K114" s="98"/>
      <c r="L114" s="98"/>
      <c r="M114" s="98"/>
    </row>
    <row r="115" spans="1:20">
      <c r="A115" s="98"/>
      <c r="B115" s="98"/>
      <c r="C115" s="98"/>
      <c r="D115" s="98"/>
      <c r="E115" s="98"/>
      <c r="F115" s="98"/>
      <c r="G115" s="98"/>
      <c r="H115" s="98"/>
      <c r="I115" s="98"/>
      <c r="J115" s="98"/>
      <c r="K115" s="98"/>
      <c r="L115" s="98"/>
      <c r="M115" s="98"/>
    </row>
    <row r="116" spans="1:20">
      <c r="A116" s="98"/>
      <c r="B116" s="98"/>
      <c r="C116" s="98"/>
      <c r="D116" s="98"/>
      <c r="E116" s="98"/>
      <c r="F116" s="98"/>
      <c r="G116" s="98"/>
      <c r="H116" s="98"/>
      <c r="I116" s="98"/>
      <c r="J116" s="98"/>
      <c r="K116" s="98"/>
      <c r="L116" s="98"/>
      <c r="M116" s="98"/>
    </row>
    <row r="117" spans="1:20">
      <c r="A117" s="98"/>
      <c r="B117" s="98"/>
      <c r="C117" s="98"/>
      <c r="D117" s="98"/>
      <c r="E117" s="98"/>
      <c r="F117" s="98"/>
      <c r="G117" s="98"/>
      <c r="H117" s="98"/>
      <c r="I117" s="98"/>
      <c r="J117" s="98"/>
      <c r="K117" s="98"/>
      <c r="L117" s="98"/>
      <c r="M117" s="98"/>
    </row>
    <row r="118" spans="1:20">
      <c r="A118" s="98"/>
      <c r="B118" s="98"/>
      <c r="C118" s="98"/>
      <c r="D118" s="98"/>
      <c r="E118" s="98"/>
      <c r="F118" s="98"/>
      <c r="G118" s="98"/>
      <c r="H118" s="98"/>
      <c r="I118" s="98"/>
      <c r="J118" s="98"/>
      <c r="K118" s="98"/>
      <c r="L118" s="98"/>
      <c r="M118" s="98"/>
    </row>
    <row r="119" spans="1:20">
      <c r="A119" s="98"/>
      <c r="B119" s="98"/>
      <c r="C119" s="98"/>
      <c r="D119" s="98"/>
      <c r="E119" s="98"/>
      <c r="F119" s="98"/>
      <c r="G119" s="98"/>
      <c r="H119" s="98"/>
      <c r="I119" s="98"/>
      <c r="J119" s="98"/>
      <c r="K119" s="98"/>
      <c r="L119" s="98"/>
      <c r="M119" s="98"/>
    </row>
    <row r="120" spans="1:20">
      <c r="A120" s="98"/>
      <c r="B120" s="98"/>
      <c r="C120" s="98"/>
      <c r="D120" s="98"/>
      <c r="E120" s="98"/>
      <c r="F120" s="98"/>
      <c r="G120" s="98"/>
      <c r="H120" s="98"/>
      <c r="I120" s="98"/>
      <c r="J120" s="98"/>
      <c r="K120" s="98"/>
      <c r="L120" s="98"/>
      <c r="M120" s="98"/>
    </row>
    <row r="121" spans="1:20">
      <c r="M121" s="98"/>
    </row>
    <row r="122" spans="1:20" ht="15.75" customHeight="1">
      <c r="M122" s="50"/>
    </row>
    <row r="123" spans="1:20" ht="15.75" customHeight="1">
      <c r="M123" s="47"/>
    </row>
    <row r="124" spans="1:20">
      <c r="M124" s="47"/>
    </row>
    <row r="125" spans="1:20">
      <c r="M125" s="47"/>
      <c r="P125" s="98"/>
    </row>
    <row r="126" spans="1:20">
      <c r="M126" s="98"/>
      <c r="N126" s="98"/>
    </row>
    <row r="127" spans="1:20">
      <c r="S127" s="98"/>
      <c r="T127" s="98"/>
    </row>
    <row r="128" spans="1:20">
      <c r="S128" s="98"/>
      <c r="T128" s="98"/>
    </row>
    <row r="129" spans="19:20">
      <c r="S129" s="98"/>
      <c r="T129" s="98"/>
    </row>
    <row r="130" spans="19:20">
      <c r="S130" s="98"/>
      <c r="T130" s="98"/>
    </row>
    <row r="131" spans="19:20">
      <c r="S131" s="47"/>
    </row>
    <row r="132" spans="19:20">
      <c r="S132" s="47"/>
    </row>
    <row r="133" spans="19:20">
      <c r="S133" s="98"/>
      <c r="T133" s="98"/>
    </row>
    <row r="134" spans="19:20">
      <c r="S134" s="98"/>
      <c r="T134" s="98"/>
    </row>
    <row r="135" spans="19:20">
      <c r="S135" s="98"/>
      <c r="T135" s="98"/>
    </row>
    <row r="136" spans="19:20">
      <c r="S136" s="98"/>
      <c r="T136" s="98"/>
    </row>
    <row r="137" spans="19:20">
      <c r="S137" s="98"/>
      <c r="T137" s="98"/>
    </row>
    <row r="138" spans="19:20">
      <c r="S138" s="47"/>
    </row>
    <row r="139" spans="19:20">
      <c r="S139" s="47"/>
    </row>
    <row r="140" spans="19:20">
      <c r="S140" s="98"/>
      <c r="T140" s="98"/>
    </row>
    <row r="141" spans="19:20">
      <c r="S141" s="98"/>
      <c r="T141" s="98"/>
    </row>
    <row r="143" spans="19:20">
      <c r="S143" s="47"/>
    </row>
    <row r="144" spans="19:20">
      <c r="S144" s="98"/>
      <c r="T144" s="98"/>
    </row>
    <row r="145" spans="19:20">
      <c r="S145" s="98"/>
      <c r="T145" s="98"/>
    </row>
    <row r="146" spans="19:20">
      <c r="S146" s="98"/>
      <c r="T146" s="98"/>
    </row>
    <row r="147" spans="19:20">
      <c r="S147" s="47"/>
    </row>
    <row r="148" spans="19:20">
      <c r="S148" s="47"/>
    </row>
  </sheetData>
  <sheetProtection algorithmName="SHA-512" hashValue="4zNU4m1Jcemwih2gYeczDx2yrvnEykSSmj1TGb7mZ+tTCNeND+TSuDQ+Ha1j5bAJ856blMoa3XDvjDjyc8F9mw==" saltValue="tO2Az6KwHQRdYcV2vfmSBw==" spinCount="100000" sheet="1" objects="1" scenarios="1"/>
  <mergeCells count="16">
    <mergeCell ref="S45:T45"/>
    <mergeCell ref="O44:T44"/>
    <mergeCell ref="O45:P45"/>
    <mergeCell ref="Q45:R45"/>
    <mergeCell ref="M45:N45"/>
    <mergeCell ref="I44:N44"/>
    <mergeCell ref="C45:D45"/>
    <mergeCell ref="E45:F45"/>
    <mergeCell ref="G45:H45"/>
    <mergeCell ref="I45:J45"/>
    <mergeCell ref="K45:L45"/>
    <mergeCell ref="C44:H44"/>
    <mergeCell ref="A43:B43"/>
    <mergeCell ref="C28:D28"/>
    <mergeCell ref="E28:F28"/>
    <mergeCell ref="G28:H28"/>
  </mergeCells>
  <dataValidations count="2">
    <dataValidation type="decimal" operator="greaterThanOrEqual" allowBlank="1" showInputMessage="1" showErrorMessage="1" sqref="L71:M75 S71:S74 P71:P74 R73:R74 H75 R71 J71:J75 H60 H70 L47:M59 J47:J59 R47:S59 P47:P59 C30:G42 H42 C8:C24 F47:G75 D47:D75 R61:S69 P61:P69 L61:M69 J61:J69" xr:uid="{00000000-0002-0000-0900-000000000000}">
      <formula1>0</formula1>
    </dataValidation>
    <dataValidation type="whole" operator="greaterThanOrEqual" allowBlank="1" showInputMessage="1" showErrorMessage="1" sqref="R72 R75:T75 L60:N60 J60 L70:N70 J70 R60:T60 P60 R70:T70 P70 P75 Q47:Q75 K47:K75 O47:O75 I47:I75 E47:E75 C47:C75" xr:uid="{00000000-0002-0000-0900-000001000000}">
      <formula1>0</formula1>
    </dataValidation>
  </dataValidations>
  <printOptions horizontalCentered="1" gridLinesSet="0"/>
  <pageMargins left="0.5" right="0.5" top="0.5" bottom="0.5" header="0.35" footer="0.35"/>
  <pageSetup scale="28" fitToHeight="9999" orientation="portrait" horizontalDpi="300" verticalDpi="300" r:id="rId1"/>
  <headerFooter alignWithMargins="0">
    <oddHeader>&amp;L&amp;R&amp;C&amp;"Calibri"&amp;10&amp;K000000 PUBLIC&amp;1#_x000D_&amp;"Arialri"&amp;10&amp;K000000MBK104&amp;L&amp;G&amp;R&amp;C&amp;"Calibri"&amp;10&amp;K000000 PUBLIC&amp;1#_x000D_&amp;"Arialri"&amp;10&amp;K000000MBK104&amp;L</oddHeader>
    <oddFooter>&amp;L&amp;R&amp;CPage &amp;P of &amp;N&amp;L_x000D_&amp;1#&amp;"Calibri"&amp;10&amp;K000000 PUBLIC</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8">
    <tabColor rgb="FFFF0000"/>
    <pageSetUpPr fitToPage="1"/>
  </sheetPr>
  <dimension ref="A1:J42"/>
  <sheetViews>
    <sheetView showGridLines="0" zoomScaleNormal="100" zoomScaleSheetLayoutView="100" workbookViewId="0">
      <selection activeCell="C14" sqref="C14 C9"/>
    </sheetView>
  </sheetViews>
  <sheetFormatPr defaultColWidth="11.3984375" defaultRowHeight="15.4"/>
  <cols>
    <col min="1" max="1" width="8.265625" style="42" customWidth="1"/>
    <col min="2" max="2" width="57.265625" style="42" customWidth="1"/>
    <col min="3" max="3" width="24.1328125" style="679" customWidth="1"/>
    <col min="4" max="5" width="15.73046875" style="42" customWidth="1"/>
    <col min="6" max="6" width="11.3984375" style="42" customWidth="1"/>
    <col min="7" max="7" width="10.1328125" style="42" bestFit="1" customWidth="1"/>
    <col min="8" max="8" width="21.3984375" style="42" customWidth="1"/>
    <col min="9" max="9" width="15" style="42" bestFit="1" customWidth="1"/>
    <col min="10" max="10" width="18.59765625" style="42" customWidth="1"/>
    <col min="11" max="255" width="11.3984375" style="42"/>
    <col min="256" max="256" width="16.59765625" style="42" bestFit="1" customWidth="1"/>
    <col min="257" max="257" width="26" style="42" customWidth="1"/>
    <col min="258" max="258" width="26.3984375" style="42" customWidth="1"/>
    <col min="259" max="259" width="21.3984375" style="42" customWidth="1"/>
    <col min="260" max="260" width="3.3984375" style="42" bestFit="1" customWidth="1"/>
    <col min="261" max="262" width="11.3984375" style="42" customWidth="1"/>
    <col min="263" max="263" width="10.1328125" style="42" bestFit="1" customWidth="1"/>
    <col min="264" max="511" width="11.3984375" style="42"/>
    <col min="512" max="512" width="16.59765625" style="42" bestFit="1" customWidth="1"/>
    <col min="513" max="513" width="26" style="42" customWidth="1"/>
    <col min="514" max="514" width="26.3984375" style="42" customWidth="1"/>
    <col min="515" max="515" width="21.3984375" style="42" customWidth="1"/>
    <col min="516" max="516" width="3.3984375" style="42" bestFit="1" customWidth="1"/>
    <col min="517" max="518" width="11.3984375" style="42" customWidth="1"/>
    <col min="519" max="519" width="10.1328125" style="42" bestFit="1" customWidth="1"/>
    <col min="520" max="767" width="11.3984375" style="42"/>
    <col min="768" max="768" width="16.59765625" style="42" bestFit="1" customWidth="1"/>
    <col min="769" max="769" width="26" style="42" customWidth="1"/>
    <col min="770" max="770" width="26.3984375" style="42" customWidth="1"/>
    <col min="771" max="771" width="21.3984375" style="42" customWidth="1"/>
    <col min="772" max="772" width="3.3984375" style="42" bestFit="1" customWidth="1"/>
    <col min="773" max="774" width="11.3984375" style="42" customWidth="1"/>
    <col min="775" max="775" width="10.1328125" style="42" bestFit="1" customWidth="1"/>
    <col min="776" max="1023" width="11.3984375" style="42"/>
    <col min="1024" max="1024" width="16.59765625" style="42" bestFit="1" customWidth="1"/>
    <col min="1025" max="1025" width="26" style="42" customWidth="1"/>
    <col min="1026" max="1026" width="26.3984375" style="42" customWidth="1"/>
    <col min="1027" max="1027" width="21.3984375" style="42" customWidth="1"/>
    <col min="1028" max="1028" width="3.3984375" style="42" bestFit="1" customWidth="1"/>
    <col min="1029" max="1030" width="11.3984375" style="42" customWidth="1"/>
    <col min="1031" max="1031" width="10.1328125" style="42" bestFit="1" customWidth="1"/>
    <col min="1032" max="1279" width="11.3984375" style="42"/>
    <col min="1280" max="1280" width="16.59765625" style="42" bestFit="1" customWidth="1"/>
    <col min="1281" max="1281" width="26" style="42" customWidth="1"/>
    <col min="1282" max="1282" width="26.3984375" style="42" customWidth="1"/>
    <col min="1283" max="1283" width="21.3984375" style="42" customWidth="1"/>
    <col min="1284" max="1284" width="3.3984375" style="42" bestFit="1" customWidth="1"/>
    <col min="1285" max="1286" width="11.3984375" style="42" customWidth="1"/>
    <col min="1287" max="1287" width="10.1328125" style="42" bestFit="1" customWidth="1"/>
    <col min="1288" max="1535" width="11.3984375" style="42"/>
    <col min="1536" max="1536" width="16.59765625" style="42" bestFit="1" customWidth="1"/>
    <col min="1537" max="1537" width="26" style="42" customWidth="1"/>
    <col min="1538" max="1538" width="26.3984375" style="42" customWidth="1"/>
    <col min="1539" max="1539" width="21.3984375" style="42" customWidth="1"/>
    <col min="1540" max="1540" width="3.3984375" style="42" bestFit="1" customWidth="1"/>
    <col min="1541" max="1542" width="11.3984375" style="42" customWidth="1"/>
    <col min="1543" max="1543" width="10.1328125" style="42" bestFit="1" customWidth="1"/>
    <col min="1544" max="1791" width="11.3984375" style="42"/>
    <col min="1792" max="1792" width="16.59765625" style="42" bestFit="1" customWidth="1"/>
    <col min="1793" max="1793" width="26" style="42" customWidth="1"/>
    <col min="1794" max="1794" width="26.3984375" style="42" customWidth="1"/>
    <col min="1795" max="1795" width="21.3984375" style="42" customWidth="1"/>
    <col min="1796" max="1796" width="3.3984375" style="42" bestFit="1" customWidth="1"/>
    <col min="1797" max="1798" width="11.3984375" style="42" customWidth="1"/>
    <col min="1799" max="1799" width="10.1328125" style="42" bestFit="1" customWidth="1"/>
    <col min="1800" max="2047" width="11.3984375" style="42"/>
    <col min="2048" max="2048" width="16.59765625" style="42" bestFit="1" customWidth="1"/>
    <col min="2049" max="2049" width="26" style="42" customWidth="1"/>
    <col min="2050" max="2050" width="26.3984375" style="42" customWidth="1"/>
    <col min="2051" max="2051" width="21.3984375" style="42" customWidth="1"/>
    <col min="2052" max="2052" width="3.3984375" style="42" bestFit="1" customWidth="1"/>
    <col min="2053" max="2054" width="11.3984375" style="42" customWidth="1"/>
    <col min="2055" max="2055" width="10.1328125" style="42" bestFit="1" customWidth="1"/>
    <col min="2056" max="2303" width="11.3984375" style="42"/>
    <col min="2304" max="2304" width="16.59765625" style="42" bestFit="1" customWidth="1"/>
    <col min="2305" max="2305" width="26" style="42" customWidth="1"/>
    <col min="2306" max="2306" width="26.3984375" style="42" customWidth="1"/>
    <col min="2307" max="2307" width="21.3984375" style="42" customWidth="1"/>
    <col min="2308" max="2308" width="3.3984375" style="42" bestFit="1" customWidth="1"/>
    <col min="2309" max="2310" width="11.3984375" style="42" customWidth="1"/>
    <col min="2311" max="2311" width="10.1328125" style="42" bestFit="1" customWidth="1"/>
    <col min="2312" max="2559" width="11.3984375" style="42"/>
    <col min="2560" max="2560" width="16.59765625" style="42" bestFit="1" customWidth="1"/>
    <col min="2561" max="2561" width="26" style="42" customWidth="1"/>
    <col min="2562" max="2562" width="26.3984375" style="42" customWidth="1"/>
    <col min="2563" max="2563" width="21.3984375" style="42" customWidth="1"/>
    <col min="2564" max="2564" width="3.3984375" style="42" bestFit="1" customWidth="1"/>
    <col min="2565" max="2566" width="11.3984375" style="42" customWidth="1"/>
    <col min="2567" max="2567" width="10.1328125" style="42" bestFit="1" customWidth="1"/>
    <col min="2568" max="2815" width="11.3984375" style="42"/>
    <col min="2816" max="2816" width="16.59765625" style="42" bestFit="1" customWidth="1"/>
    <col min="2817" max="2817" width="26" style="42" customWidth="1"/>
    <col min="2818" max="2818" width="26.3984375" style="42" customWidth="1"/>
    <col min="2819" max="2819" width="21.3984375" style="42" customWidth="1"/>
    <col min="2820" max="2820" width="3.3984375" style="42" bestFit="1" customWidth="1"/>
    <col min="2821" max="2822" width="11.3984375" style="42" customWidth="1"/>
    <col min="2823" max="2823" width="10.1328125" style="42" bestFit="1" customWidth="1"/>
    <col min="2824" max="3071" width="11.3984375" style="42"/>
    <col min="3072" max="3072" width="16.59765625" style="42" bestFit="1" customWidth="1"/>
    <col min="3073" max="3073" width="26" style="42" customWidth="1"/>
    <col min="3074" max="3074" width="26.3984375" style="42" customWidth="1"/>
    <col min="3075" max="3075" width="21.3984375" style="42" customWidth="1"/>
    <col min="3076" max="3076" width="3.3984375" style="42" bestFit="1" customWidth="1"/>
    <col min="3077" max="3078" width="11.3984375" style="42" customWidth="1"/>
    <col min="3079" max="3079" width="10.1328125" style="42" bestFit="1" customWidth="1"/>
    <col min="3080" max="3327" width="11.3984375" style="42"/>
    <col min="3328" max="3328" width="16.59765625" style="42" bestFit="1" customWidth="1"/>
    <col min="3329" max="3329" width="26" style="42" customWidth="1"/>
    <col min="3330" max="3330" width="26.3984375" style="42" customWidth="1"/>
    <col min="3331" max="3331" width="21.3984375" style="42" customWidth="1"/>
    <col min="3332" max="3332" width="3.3984375" style="42" bestFit="1" customWidth="1"/>
    <col min="3333" max="3334" width="11.3984375" style="42" customWidth="1"/>
    <col min="3335" max="3335" width="10.1328125" style="42" bestFit="1" customWidth="1"/>
    <col min="3336" max="3583" width="11.3984375" style="42"/>
    <col min="3584" max="3584" width="16.59765625" style="42" bestFit="1" customWidth="1"/>
    <col min="3585" max="3585" width="26" style="42" customWidth="1"/>
    <col min="3586" max="3586" width="26.3984375" style="42" customWidth="1"/>
    <col min="3587" max="3587" width="21.3984375" style="42" customWidth="1"/>
    <col min="3588" max="3588" width="3.3984375" style="42" bestFit="1" customWidth="1"/>
    <col min="3589" max="3590" width="11.3984375" style="42" customWidth="1"/>
    <col min="3591" max="3591" width="10.1328125" style="42" bestFit="1" customWidth="1"/>
    <col min="3592" max="3839" width="11.3984375" style="42"/>
    <col min="3840" max="3840" width="16.59765625" style="42" bestFit="1" customWidth="1"/>
    <col min="3841" max="3841" width="26" style="42" customWidth="1"/>
    <col min="3842" max="3842" width="26.3984375" style="42" customWidth="1"/>
    <col min="3843" max="3843" width="21.3984375" style="42" customWidth="1"/>
    <col min="3844" max="3844" width="3.3984375" style="42" bestFit="1" customWidth="1"/>
    <col min="3845" max="3846" width="11.3984375" style="42" customWidth="1"/>
    <col min="3847" max="3847" width="10.1328125" style="42" bestFit="1" customWidth="1"/>
    <col min="3848" max="4095" width="11.3984375" style="42"/>
    <col min="4096" max="4096" width="16.59765625" style="42" bestFit="1" customWidth="1"/>
    <col min="4097" max="4097" width="26" style="42" customWidth="1"/>
    <col min="4098" max="4098" width="26.3984375" style="42" customWidth="1"/>
    <col min="4099" max="4099" width="21.3984375" style="42" customWidth="1"/>
    <col min="4100" max="4100" width="3.3984375" style="42" bestFit="1" customWidth="1"/>
    <col min="4101" max="4102" width="11.3984375" style="42" customWidth="1"/>
    <col min="4103" max="4103" width="10.1328125" style="42" bestFit="1" customWidth="1"/>
    <col min="4104" max="4351" width="11.3984375" style="42"/>
    <col min="4352" max="4352" width="16.59765625" style="42" bestFit="1" customWidth="1"/>
    <col min="4353" max="4353" width="26" style="42" customWidth="1"/>
    <col min="4354" max="4354" width="26.3984375" style="42" customWidth="1"/>
    <col min="4355" max="4355" width="21.3984375" style="42" customWidth="1"/>
    <col min="4356" max="4356" width="3.3984375" style="42" bestFit="1" customWidth="1"/>
    <col min="4357" max="4358" width="11.3984375" style="42" customWidth="1"/>
    <col min="4359" max="4359" width="10.1328125" style="42" bestFit="1" customWidth="1"/>
    <col min="4360" max="4607" width="11.3984375" style="42"/>
    <col min="4608" max="4608" width="16.59765625" style="42" bestFit="1" customWidth="1"/>
    <col min="4609" max="4609" width="26" style="42" customWidth="1"/>
    <col min="4610" max="4610" width="26.3984375" style="42" customWidth="1"/>
    <col min="4611" max="4611" width="21.3984375" style="42" customWidth="1"/>
    <col min="4612" max="4612" width="3.3984375" style="42" bestFit="1" customWidth="1"/>
    <col min="4613" max="4614" width="11.3984375" style="42" customWidth="1"/>
    <col min="4615" max="4615" width="10.1328125" style="42" bestFit="1" customWidth="1"/>
    <col min="4616" max="4863" width="11.3984375" style="42"/>
    <col min="4864" max="4864" width="16.59765625" style="42" bestFit="1" customWidth="1"/>
    <col min="4865" max="4865" width="26" style="42" customWidth="1"/>
    <col min="4866" max="4866" width="26.3984375" style="42" customWidth="1"/>
    <col min="4867" max="4867" width="21.3984375" style="42" customWidth="1"/>
    <col min="4868" max="4868" width="3.3984375" style="42" bestFit="1" customWidth="1"/>
    <col min="4869" max="4870" width="11.3984375" style="42" customWidth="1"/>
    <col min="4871" max="4871" width="10.1328125" style="42" bestFit="1" customWidth="1"/>
    <col min="4872" max="5119" width="11.3984375" style="42"/>
    <col min="5120" max="5120" width="16.59765625" style="42" bestFit="1" customWidth="1"/>
    <col min="5121" max="5121" width="26" style="42" customWidth="1"/>
    <col min="5122" max="5122" width="26.3984375" style="42" customWidth="1"/>
    <col min="5123" max="5123" width="21.3984375" style="42" customWidth="1"/>
    <col min="5124" max="5124" width="3.3984375" style="42" bestFit="1" customWidth="1"/>
    <col min="5125" max="5126" width="11.3984375" style="42" customWidth="1"/>
    <col min="5127" max="5127" width="10.1328125" style="42" bestFit="1" customWidth="1"/>
    <col min="5128" max="5375" width="11.3984375" style="42"/>
    <col min="5376" max="5376" width="16.59765625" style="42" bestFit="1" customWidth="1"/>
    <col min="5377" max="5377" width="26" style="42" customWidth="1"/>
    <col min="5378" max="5378" width="26.3984375" style="42" customWidth="1"/>
    <col min="5379" max="5379" width="21.3984375" style="42" customWidth="1"/>
    <col min="5380" max="5380" width="3.3984375" style="42" bestFit="1" customWidth="1"/>
    <col min="5381" max="5382" width="11.3984375" style="42" customWidth="1"/>
    <col min="5383" max="5383" width="10.1328125" style="42" bestFit="1" customWidth="1"/>
    <col min="5384" max="5631" width="11.3984375" style="42"/>
    <col min="5632" max="5632" width="16.59765625" style="42" bestFit="1" customWidth="1"/>
    <col min="5633" max="5633" width="26" style="42" customWidth="1"/>
    <col min="5634" max="5634" width="26.3984375" style="42" customWidth="1"/>
    <col min="5635" max="5635" width="21.3984375" style="42" customWidth="1"/>
    <col min="5636" max="5636" width="3.3984375" style="42" bestFit="1" customWidth="1"/>
    <col min="5637" max="5638" width="11.3984375" style="42" customWidth="1"/>
    <col min="5639" max="5639" width="10.1328125" style="42" bestFit="1" customWidth="1"/>
    <col min="5640" max="5887" width="11.3984375" style="42"/>
    <col min="5888" max="5888" width="16.59765625" style="42" bestFit="1" customWidth="1"/>
    <col min="5889" max="5889" width="26" style="42" customWidth="1"/>
    <col min="5890" max="5890" width="26.3984375" style="42" customWidth="1"/>
    <col min="5891" max="5891" width="21.3984375" style="42" customWidth="1"/>
    <col min="5892" max="5892" width="3.3984375" style="42" bestFit="1" customWidth="1"/>
    <col min="5893" max="5894" width="11.3984375" style="42" customWidth="1"/>
    <col min="5895" max="5895" width="10.1328125" style="42" bestFit="1" customWidth="1"/>
    <col min="5896" max="6143" width="11.3984375" style="42"/>
    <col min="6144" max="6144" width="16.59765625" style="42" bestFit="1" customWidth="1"/>
    <col min="6145" max="6145" width="26" style="42" customWidth="1"/>
    <col min="6146" max="6146" width="26.3984375" style="42" customWidth="1"/>
    <col min="6147" max="6147" width="21.3984375" style="42" customWidth="1"/>
    <col min="6148" max="6148" width="3.3984375" style="42" bestFit="1" customWidth="1"/>
    <col min="6149" max="6150" width="11.3984375" style="42" customWidth="1"/>
    <col min="6151" max="6151" width="10.1328125" style="42" bestFit="1" customWidth="1"/>
    <col min="6152" max="6399" width="11.3984375" style="42"/>
    <col min="6400" max="6400" width="16.59765625" style="42" bestFit="1" customWidth="1"/>
    <col min="6401" max="6401" width="26" style="42" customWidth="1"/>
    <col min="6402" max="6402" width="26.3984375" style="42" customWidth="1"/>
    <col min="6403" max="6403" width="21.3984375" style="42" customWidth="1"/>
    <col min="6404" max="6404" width="3.3984375" style="42" bestFit="1" customWidth="1"/>
    <col min="6405" max="6406" width="11.3984375" style="42" customWidth="1"/>
    <col min="6407" max="6407" width="10.1328125" style="42" bestFit="1" customWidth="1"/>
    <col min="6408" max="6655" width="11.3984375" style="42"/>
    <col min="6656" max="6656" width="16.59765625" style="42" bestFit="1" customWidth="1"/>
    <col min="6657" max="6657" width="26" style="42" customWidth="1"/>
    <col min="6658" max="6658" width="26.3984375" style="42" customWidth="1"/>
    <col min="6659" max="6659" width="21.3984375" style="42" customWidth="1"/>
    <col min="6660" max="6660" width="3.3984375" style="42" bestFit="1" customWidth="1"/>
    <col min="6661" max="6662" width="11.3984375" style="42" customWidth="1"/>
    <col min="6663" max="6663" width="10.1328125" style="42" bestFit="1" customWidth="1"/>
    <col min="6664" max="6911" width="11.3984375" style="42"/>
    <col min="6912" max="6912" width="16.59765625" style="42" bestFit="1" customWidth="1"/>
    <col min="6913" max="6913" width="26" style="42" customWidth="1"/>
    <col min="6914" max="6914" width="26.3984375" style="42" customWidth="1"/>
    <col min="6915" max="6915" width="21.3984375" style="42" customWidth="1"/>
    <col min="6916" max="6916" width="3.3984375" style="42" bestFit="1" customWidth="1"/>
    <col min="6917" max="6918" width="11.3984375" style="42" customWidth="1"/>
    <col min="6919" max="6919" width="10.1328125" style="42" bestFit="1" customWidth="1"/>
    <col min="6920" max="7167" width="11.3984375" style="42"/>
    <col min="7168" max="7168" width="16.59765625" style="42" bestFit="1" customWidth="1"/>
    <col min="7169" max="7169" width="26" style="42" customWidth="1"/>
    <col min="7170" max="7170" width="26.3984375" style="42" customWidth="1"/>
    <col min="7171" max="7171" width="21.3984375" style="42" customWidth="1"/>
    <col min="7172" max="7172" width="3.3984375" style="42" bestFit="1" customWidth="1"/>
    <col min="7173" max="7174" width="11.3984375" style="42" customWidth="1"/>
    <col min="7175" max="7175" width="10.1328125" style="42" bestFit="1" customWidth="1"/>
    <col min="7176" max="7423" width="11.3984375" style="42"/>
    <col min="7424" max="7424" width="16.59765625" style="42" bestFit="1" customWidth="1"/>
    <col min="7425" max="7425" width="26" style="42" customWidth="1"/>
    <col min="7426" max="7426" width="26.3984375" style="42" customWidth="1"/>
    <col min="7427" max="7427" width="21.3984375" style="42" customWidth="1"/>
    <col min="7428" max="7428" width="3.3984375" style="42" bestFit="1" customWidth="1"/>
    <col min="7429" max="7430" width="11.3984375" style="42" customWidth="1"/>
    <col min="7431" max="7431" width="10.1328125" style="42" bestFit="1" customWidth="1"/>
    <col min="7432" max="7679" width="11.3984375" style="42"/>
    <col min="7680" max="7680" width="16.59765625" style="42" bestFit="1" customWidth="1"/>
    <col min="7681" max="7681" width="26" style="42" customWidth="1"/>
    <col min="7682" max="7682" width="26.3984375" style="42" customWidth="1"/>
    <col min="7683" max="7683" width="21.3984375" style="42" customWidth="1"/>
    <col min="7684" max="7684" width="3.3984375" style="42" bestFit="1" customWidth="1"/>
    <col min="7685" max="7686" width="11.3984375" style="42" customWidth="1"/>
    <col min="7687" max="7687" width="10.1328125" style="42" bestFit="1" customWidth="1"/>
    <col min="7688" max="7935" width="11.3984375" style="42"/>
    <col min="7936" max="7936" width="16.59765625" style="42" bestFit="1" customWidth="1"/>
    <col min="7937" max="7937" width="26" style="42" customWidth="1"/>
    <col min="7938" max="7938" width="26.3984375" style="42" customWidth="1"/>
    <col min="7939" max="7939" width="21.3984375" style="42" customWidth="1"/>
    <col min="7940" max="7940" width="3.3984375" style="42" bestFit="1" customWidth="1"/>
    <col min="7941" max="7942" width="11.3984375" style="42" customWidth="1"/>
    <col min="7943" max="7943" width="10.1328125" style="42" bestFit="1" customWidth="1"/>
    <col min="7944" max="8191" width="11.3984375" style="42"/>
    <col min="8192" max="8192" width="16.59765625" style="42" bestFit="1" customWidth="1"/>
    <col min="8193" max="8193" width="26" style="42" customWidth="1"/>
    <col min="8194" max="8194" width="26.3984375" style="42" customWidth="1"/>
    <col min="8195" max="8195" width="21.3984375" style="42" customWidth="1"/>
    <col min="8196" max="8196" width="3.3984375" style="42" bestFit="1" customWidth="1"/>
    <col min="8197" max="8198" width="11.3984375" style="42" customWidth="1"/>
    <col min="8199" max="8199" width="10.1328125" style="42" bestFit="1" customWidth="1"/>
    <col min="8200" max="8447" width="11.3984375" style="42"/>
    <col min="8448" max="8448" width="16.59765625" style="42" bestFit="1" customWidth="1"/>
    <col min="8449" max="8449" width="26" style="42" customWidth="1"/>
    <col min="8450" max="8450" width="26.3984375" style="42" customWidth="1"/>
    <col min="8451" max="8451" width="21.3984375" style="42" customWidth="1"/>
    <col min="8452" max="8452" width="3.3984375" style="42" bestFit="1" customWidth="1"/>
    <col min="8453" max="8454" width="11.3984375" style="42" customWidth="1"/>
    <col min="8455" max="8455" width="10.1328125" style="42" bestFit="1" customWidth="1"/>
    <col min="8456" max="8703" width="11.3984375" style="42"/>
    <col min="8704" max="8704" width="16.59765625" style="42" bestFit="1" customWidth="1"/>
    <col min="8705" max="8705" width="26" style="42" customWidth="1"/>
    <col min="8706" max="8706" width="26.3984375" style="42" customWidth="1"/>
    <col min="8707" max="8707" width="21.3984375" style="42" customWidth="1"/>
    <col min="8708" max="8708" width="3.3984375" style="42" bestFit="1" customWidth="1"/>
    <col min="8709" max="8710" width="11.3984375" style="42" customWidth="1"/>
    <col min="8711" max="8711" width="10.1328125" style="42" bestFit="1" customWidth="1"/>
    <col min="8712" max="8959" width="11.3984375" style="42"/>
    <col min="8960" max="8960" width="16.59765625" style="42" bestFit="1" customWidth="1"/>
    <col min="8961" max="8961" width="26" style="42" customWidth="1"/>
    <col min="8962" max="8962" width="26.3984375" style="42" customWidth="1"/>
    <col min="8963" max="8963" width="21.3984375" style="42" customWidth="1"/>
    <col min="8964" max="8964" width="3.3984375" style="42" bestFit="1" customWidth="1"/>
    <col min="8965" max="8966" width="11.3984375" style="42" customWidth="1"/>
    <col min="8967" max="8967" width="10.1328125" style="42" bestFit="1" customWidth="1"/>
    <col min="8968" max="9215" width="11.3984375" style="42"/>
    <col min="9216" max="9216" width="16.59765625" style="42" bestFit="1" customWidth="1"/>
    <col min="9217" max="9217" width="26" style="42" customWidth="1"/>
    <col min="9218" max="9218" width="26.3984375" style="42" customWidth="1"/>
    <col min="9219" max="9219" width="21.3984375" style="42" customWidth="1"/>
    <col min="9220" max="9220" width="3.3984375" style="42" bestFit="1" customWidth="1"/>
    <col min="9221" max="9222" width="11.3984375" style="42" customWidth="1"/>
    <col min="9223" max="9223" width="10.1328125" style="42" bestFit="1" customWidth="1"/>
    <col min="9224" max="9471" width="11.3984375" style="42"/>
    <col min="9472" max="9472" width="16.59765625" style="42" bestFit="1" customWidth="1"/>
    <col min="9473" max="9473" width="26" style="42" customWidth="1"/>
    <col min="9474" max="9474" width="26.3984375" style="42" customWidth="1"/>
    <col min="9475" max="9475" width="21.3984375" style="42" customWidth="1"/>
    <col min="9476" max="9476" width="3.3984375" style="42" bestFit="1" customWidth="1"/>
    <col min="9477" max="9478" width="11.3984375" style="42" customWidth="1"/>
    <col min="9479" max="9479" width="10.1328125" style="42" bestFit="1" customWidth="1"/>
    <col min="9480" max="9727" width="11.3984375" style="42"/>
    <col min="9728" max="9728" width="16.59765625" style="42" bestFit="1" customWidth="1"/>
    <col min="9729" max="9729" width="26" style="42" customWidth="1"/>
    <col min="9730" max="9730" width="26.3984375" style="42" customWidth="1"/>
    <col min="9731" max="9731" width="21.3984375" style="42" customWidth="1"/>
    <col min="9732" max="9732" width="3.3984375" style="42" bestFit="1" customWidth="1"/>
    <col min="9733" max="9734" width="11.3984375" style="42" customWidth="1"/>
    <col min="9735" max="9735" width="10.1328125" style="42" bestFit="1" customWidth="1"/>
    <col min="9736" max="9983" width="11.3984375" style="42"/>
    <col min="9984" max="9984" width="16.59765625" style="42" bestFit="1" customWidth="1"/>
    <col min="9985" max="9985" width="26" style="42" customWidth="1"/>
    <col min="9986" max="9986" width="26.3984375" style="42" customWidth="1"/>
    <col min="9987" max="9987" width="21.3984375" style="42" customWidth="1"/>
    <col min="9988" max="9988" width="3.3984375" style="42" bestFit="1" customWidth="1"/>
    <col min="9989" max="9990" width="11.3984375" style="42" customWidth="1"/>
    <col min="9991" max="9991" width="10.1328125" style="42" bestFit="1" customWidth="1"/>
    <col min="9992" max="10239" width="11.3984375" style="42"/>
    <col min="10240" max="10240" width="16.59765625" style="42" bestFit="1" customWidth="1"/>
    <col min="10241" max="10241" width="26" style="42" customWidth="1"/>
    <col min="10242" max="10242" width="26.3984375" style="42" customWidth="1"/>
    <col min="10243" max="10243" width="21.3984375" style="42" customWidth="1"/>
    <col min="10244" max="10244" width="3.3984375" style="42" bestFit="1" customWidth="1"/>
    <col min="10245" max="10246" width="11.3984375" style="42" customWidth="1"/>
    <col min="10247" max="10247" width="10.1328125" style="42" bestFit="1" customWidth="1"/>
    <col min="10248" max="10495" width="11.3984375" style="42"/>
    <col min="10496" max="10496" width="16.59765625" style="42" bestFit="1" customWidth="1"/>
    <col min="10497" max="10497" width="26" style="42" customWidth="1"/>
    <col min="10498" max="10498" width="26.3984375" style="42" customWidth="1"/>
    <col min="10499" max="10499" width="21.3984375" style="42" customWidth="1"/>
    <col min="10500" max="10500" width="3.3984375" style="42" bestFit="1" customWidth="1"/>
    <col min="10501" max="10502" width="11.3984375" style="42" customWidth="1"/>
    <col min="10503" max="10503" width="10.1328125" style="42" bestFit="1" customWidth="1"/>
    <col min="10504" max="10751" width="11.3984375" style="42"/>
    <col min="10752" max="10752" width="16.59765625" style="42" bestFit="1" customWidth="1"/>
    <col min="10753" max="10753" width="26" style="42" customWidth="1"/>
    <col min="10754" max="10754" width="26.3984375" style="42" customWidth="1"/>
    <col min="10755" max="10755" width="21.3984375" style="42" customWidth="1"/>
    <col min="10756" max="10756" width="3.3984375" style="42" bestFit="1" customWidth="1"/>
    <col min="10757" max="10758" width="11.3984375" style="42" customWidth="1"/>
    <col min="10759" max="10759" width="10.1328125" style="42" bestFit="1" customWidth="1"/>
    <col min="10760" max="11007" width="11.3984375" style="42"/>
    <col min="11008" max="11008" width="16.59765625" style="42" bestFit="1" customWidth="1"/>
    <col min="11009" max="11009" width="26" style="42" customWidth="1"/>
    <col min="11010" max="11010" width="26.3984375" style="42" customWidth="1"/>
    <col min="11011" max="11011" width="21.3984375" style="42" customWidth="1"/>
    <col min="11012" max="11012" width="3.3984375" style="42" bestFit="1" customWidth="1"/>
    <col min="11013" max="11014" width="11.3984375" style="42" customWidth="1"/>
    <col min="11015" max="11015" width="10.1328125" style="42" bestFit="1" customWidth="1"/>
    <col min="11016" max="11263" width="11.3984375" style="42"/>
    <col min="11264" max="11264" width="16.59765625" style="42" bestFit="1" customWidth="1"/>
    <col min="11265" max="11265" width="26" style="42" customWidth="1"/>
    <col min="11266" max="11266" width="26.3984375" style="42" customWidth="1"/>
    <col min="11267" max="11267" width="21.3984375" style="42" customWidth="1"/>
    <col min="11268" max="11268" width="3.3984375" style="42" bestFit="1" customWidth="1"/>
    <col min="11269" max="11270" width="11.3984375" style="42" customWidth="1"/>
    <col min="11271" max="11271" width="10.1328125" style="42" bestFit="1" customWidth="1"/>
    <col min="11272" max="11519" width="11.3984375" style="42"/>
    <col min="11520" max="11520" width="16.59765625" style="42" bestFit="1" customWidth="1"/>
    <col min="11521" max="11521" width="26" style="42" customWidth="1"/>
    <col min="11522" max="11522" width="26.3984375" style="42" customWidth="1"/>
    <col min="11523" max="11523" width="21.3984375" style="42" customWidth="1"/>
    <col min="11524" max="11524" width="3.3984375" style="42" bestFit="1" customWidth="1"/>
    <col min="11525" max="11526" width="11.3984375" style="42" customWidth="1"/>
    <col min="11527" max="11527" width="10.1328125" style="42" bestFit="1" customWidth="1"/>
    <col min="11528" max="11775" width="11.3984375" style="42"/>
    <col min="11776" max="11776" width="16.59765625" style="42" bestFit="1" customWidth="1"/>
    <col min="11777" max="11777" width="26" style="42" customWidth="1"/>
    <col min="11778" max="11778" width="26.3984375" style="42" customWidth="1"/>
    <col min="11779" max="11779" width="21.3984375" style="42" customWidth="1"/>
    <col min="11780" max="11780" width="3.3984375" style="42" bestFit="1" customWidth="1"/>
    <col min="11781" max="11782" width="11.3984375" style="42" customWidth="1"/>
    <col min="11783" max="11783" width="10.1328125" style="42" bestFit="1" customWidth="1"/>
    <col min="11784" max="12031" width="11.3984375" style="42"/>
    <col min="12032" max="12032" width="16.59765625" style="42" bestFit="1" customWidth="1"/>
    <col min="12033" max="12033" width="26" style="42" customWidth="1"/>
    <col min="12034" max="12034" width="26.3984375" style="42" customWidth="1"/>
    <col min="12035" max="12035" width="21.3984375" style="42" customWidth="1"/>
    <col min="12036" max="12036" width="3.3984375" style="42" bestFit="1" customWidth="1"/>
    <col min="12037" max="12038" width="11.3984375" style="42" customWidth="1"/>
    <col min="12039" max="12039" width="10.1328125" style="42" bestFit="1" customWidth="1"/>
    <col min="12040" max="12287" width="11.3984375" style="42"/>
    <col min="12288" max="12288" width="16.59765625" style="42" bestFit="1" customWidth="1"/>
    <col min="12289" max="12289" width="26" style="42" customWidth="1"/>
    <col min="12290" max="12290" width="26.3984375" style="42" customWidth="1"/>
    <col min="12291" max="12291" width="21.3984375" style="42" customWidth="1"/>
    <col min="12292" max="12292" width="3.3984375" style="42" bestFit="1" customWidth="1"/>
    <col min="12293" max="12294" width="11.3984375" style="42" customWidth="1"/>
    <col min="12295" max="12295" width="10.1328125" style="42" bestFit="1" customWidth="1"/>
    <col min="12296" max="12543" width="11.3984375" style="42"/>
    <col min="12544" max="12544" width="16.59765625" style="42" bestFit="1" customWidth="1"/>
    <col min="12545" max="12545" width="26" style="42" customWidth="1"/>
    <col min="12546" max="12546" width="26.3984375" style="42" customWidth="1"/>
    <col min="12547" max="12547" width="21.3984375" style="42" customWidth="1"/>
    <col min="12548" max="12548" width="3.3984375" style="42" bestFit="1" customWidth="1"/>
    <col min="12549" max="12550" width="11.3984375" style="42" customWidth="1"/>
    <col min="12551" max="12551" width="10.1328125" style="42" bestFit="1" customWidth="1"/>
    <col min="12552" max="12799" width="11.3984375" style="42"/>
    <col min="12800" max="12800" width="16.59765625" style="42" bestFit="1" customWidth="1"/>
    <col min="12801" max="12801" width="26" style="42" customWidth="1"/>
    <col min="12802" max="12802" width="26.3984375" style="42" customWidth="1"/>
    <col min="12803" max="12803" width="21.3984375" style="42" customWidth="1"/>
    <col min="12804" max="12804" width="3.3984375" style="42" bestFit="1" customWidth="1"/>
    <col min="12805" max="12806" width="11.3984375" style="42" customWidth="1"/>
    <col min="12807" max="12807" width="10.1328125" style="42" bestFit="1" customWidth="1"/>
    <col min="12808" max="13055" width="11.3984375" style="42"/>
    <col min="13056" max="13056" width="16.59765625" style="42" bestFit="1" customWidth="1"/>
    <col min="13057" max="13057" width="26" style="42" customWidth="1"/>
    <col min="13058" max="13058" width="26.3984375" style="42" customWidth="1"/>
    <col min="13059" max="13059" width="21.3984375" style="42" customWidth="1"/>
    <col min="13060" max="13060" width="3.3984375" style="42" bestFit="1" customWidth="1"/>
    <col min="13061" max="13062" width="11.3984375" style="42" customWidth="1"/>
    <col min="13063" max="13063" width="10.1328125" style="42" bestFit="1" customWidth="1"/>
    <col min="13064" max="13311" width="11.3984375" style="42"/>
    <col min="13312" max="13312" width="16.59765625" style="42" bestFit="1" customWidth="1"/>
    <col min="13313" max="13313" width="26" style="42" customWidth="1"/>
    <col min="13314" max="13314" width="26.3984375" style="42" customWidth="1"/>
    <col min="13315" max="13315" width="21.3984375" style="42" customWidth="1"/>
    <col min="13316" max="13316" width="3.3984375" style="42" bestFit="1" customWidth="1"/>
    <col min="13317" max="13318" width="11.3984375" style="42" customWidth="1"/>
    <col min="13319" max="13319" width="10.1328125" style="42" bestFit="1" customWidth="1"/>
    <col min="13320" max="13567" width="11.3984375" style="42"/>
    <col min="13568" max="13568" width="16.59765625" style="42" bestFit="1" customWidth="1"/>
    <col min="13569" max="13569" width="26" style="42" customWidth="1"/>
    <col min="13570" max="13570" width="26.3984375" style="42" customWidth="1"/>
    <col min="13571" max="13571" width="21.3984375" style="42" customWidth="1"/>
    <col min="13572" max="13572" width="3.3984375" style="42" bestFit="1" customWidth="1"/>
    <col min="13573" max="13574" width="11.3984375" style="42" customWidth="1"/>
    <col min="13575" max="13575" width="10.1328125" style="42" bestFit="1" customWidth="1"/>
    <col min="13576" max="13823" width="11.3984375" style="42"/>
    <col min="13824" max="13824" width="16.59765625" style="42" bestFit="1" customWidth="1"/>
    <col min="13825" max="13825" width="26" style="42" customWidth="1"/>
    <col min="13826" max="13826" width="26.3984375" style="42" customWidth="1"/>
    <col min="13827" max="13827" width="21.3984375" style="42" customWidth="1"/>
    <col min="13828" max="13828" width="3.3984375" style="42" bestFit="1" customWidth="1"/>
    <col min="13829" max="13830" width="11.3984375" style="42" customWidth="1"/>
    <col min="13831" max="13831" width="10.1328125" style="42" bestFit="1" customWidth="1"/>
    <col min="13832" max="14079" width="11.3984375" style="42"/>
    <col min="14080" max="14080" width="16.59765625" style="42" bestFit="1" customWidth="1"/>
    <col min="14081" max="14081" width="26" style="42" customWidth="1"/>
    <col min="14082" max="14082" width="26.3984375" style="42" customWidth="1"/>
    <col min="14083" max="14083" width="21.3984375" style="42" customWidth="1"/>
    <col min="14084" max="14084" width="3.3984375" style="42" bestFit="1" customWidth="1"/>
    <col min="14085" max="14086" width="11.3984375" style="42" customWidth="1"/>
    <col min="14087" max="14087" width="10.1328125" style="42" bestFit="1" customWidth="1"/>
    <col min="14088" max="14335" width="11.3984375" style="42"/>
    <col min="14336" max="14336" width="16.59765625" style="42" bestFit="1" customWidth="1"/>
    <col min="14337" max="14337" width="26" style="42" customWidth="1"/>
    <col min="14338" max="14338" width="26.3984375" style="42" customWidth="1"/>
    <col min="14339" max="14339" width="21.3984375" style="42" customWidth="1"/>
    <col min="14340" max="14340" width="3.3984375" style="42" bestFit="1" customWidth="1"/>
    <col min="14341" max="14342" width="11.3984375" style="42" customWidth="1"/>
    <col min="14343" max="14343" width="10.1328125" style="42" bestFit="1" customWidth="1"/>
    <col min="14344" max="14591" width="11.3984375" style="42"/>
    <col min="14592" max="14592" width="16.59765625" style="42" bestFit="1" customWidth="1"/>
    <col min="14593" max="14593" width="26" style="42" customWidth="1"/>
    <col min="14594" max="14594" width="26.3984375" style="42" customWidth="1"/>
    <col min="14595" max="14595" width="21.3984375" style="42" customWidth="1"/>
    <col min="14596" max="14596" width="3.3984375" style="42" bestFit="1" customWidth="1"/>
    <col min="14597" max="14598" width="11.3984375" style="42" customWidth="1"/>
    <col min="14599" max="14599" width="10.1328125" style="42" bestFit="1" customWidth="1"/>
    <col min="14600" max="14847" width="11.3984375" style="42"/>
    <col min="14848" max="14848" width="16.59765625" style="42" bestFit="1" customWidth="1"/>
    <col min="14849" max="14849" width="26" style="42" customWidth="1"/>
    <col min="14850" max="14850" width="26.3984375" style="42" customWidth="1"/>
    <col min="14851" max="14851" width="21.3984375" style="42" customWidth="1"/>
    <col min="14852" max="14852" width="3.3984375" style="42" bestFit="1" customWidth="1"/>
    <col min="14853" max="14854" width="11.3984375" style="42" customWidth="1"/>
    <col min="14855" max="14855" width="10.1328125" style="42" bestFit="1" customWidth="1"/>
    <col min="14856" max="15103" width="11.3984375" style="42"/>
    <col min="15104" max="15104" width="16.59765625" style="42" bestFit="1" customWidth="1"/>
    <col min="15105" max="15105" width="26" style="42" customWidth="1"/>
    <col min="15106" max="15106" width="26.3984375" style="42" customWidth="1"/>
    <col min="15107" max="15107" width="21.3984375" style="42" customWidth="1"/>
    <col min="15108" max="15108" width="3.3984375" style="42" bestFit="1" customWidth="1"/>
    <col min="15109" max="15110" width="11.3984375" style="42" customWidth="1"/>
    <col min="15111" max="15111" width="10.1328125" style="42" bestFit="1" customWidth="1"/>
    <col min="15112" max="15359" width="11.3984375" style="42"/>
    <col min="15360" max="15360" width="16.59765625" style="42" bestFit="1" customWidth="1"/>
    <col min="15361" max="15361" width="26" style="42" customWidth="1"/>
    <col min="15362" max="15362" width="26.3984375" style="42" customWidth="1"/>
    <col min="15363" max="15363" width="21.3984375" style="42" customWidth="1"/>
    <col min="15364" max="15364" width="3.3984375" style="42" bestFit="1" customWidth="1"/>
    <col min="15365" max="15366" width="11.3984375" style="42" customWidth="1"/>
    <col min="15367" max="15367" width="10.1328125" style="42" bestFit="1" customWidth="1"/>
    <col min="15368" max="15615" width="11.3984375" style="42"/>
    <col min="15616" max="15616" width="16.59765625" style="42" bestFit="1" customWidth="1"/>
    <col min="15617" max="15617" width="26" style="42" customWidth="1"/>
    <col min="15618" max="15618" width="26.3984375" style="42" customWidth="1"/>
    <col min="15619" max="15619" width="21.3984375" style="42" customWidth="1"/>
    <col min="15620" max="15620" width="3.3984375" style="42" bestFit="1" customWidth="1"/>
    <col min="15621" max="15622" width="11.3984375" style="42" customWidth="1"/>
    <col min="15623" max="15623" width="10.1328125" style="42" bestFit="1" customWidth="1"/>
    <col min="15624" max="15871" width="11.3984375" style="42"/>
    <col min="15872" max="15872" width="16.59765625" style="42" bestFit="1" customWidth="1"/>
    <col min="15873" max="15873" width="26" style="42" customWidth="1"/>
    <col min="15874" max="15874" width="26.3984375" style="42" customWidth="1"/>
    <col min="15875" max="15875" width="21.3984375" style="42" customWidth="1"/>
    <col min="15876" max="15876" width="3.3984375" style="42" bestFit="1" customWidth="1"/>
    <col min="15877" max="15878" width="11.3984375" style="42" customWidth="1"/>
    <col min="15879" max="15879" width="10.1328125" style="42" bestFit="1" customWidth="1"/>
    <col min="15880" max="16127" width="11.3984375" style="42"/>
    <col min="16128" max="16128" width="16.59765625" style="42" bestFit="1" customWidth="1"/>
    <col min="16129" max="16129" width="26" style="42" customWidth="1"/>
    <col min="16130" max="16130" width="26.3984375" style="42" customWidth="1"/>
    <col min="16131" max="16131" width="21.3984375" style="42" customWidth="1"/>
    <col min="16132" max="16132" width="3.3984375" style="42" bestFit="1" customWidth="1"/>
    <col min="16133" max="16134" width="11.3984375" style="42" customWidth="1"/>
    <col min="16135" max="16135" width="10.1328125" style="42" bestFit="1" customWidth="1"/>
    <col min="16136" max="16384" width="11.3984375" style="42"/>
  </cols>
  <sheetData>
    <row r="1" spans="1:10" s="200" customFormat="1">
      <c r="A1" s="389" t="s">
        <v>605</v>
      </c>
      <c r="B1" s="46"/>
      <c r="C1" s="673" t="s">
        <v>2117</v>
      </c>
      <c r="D1" s="42"/>
      <c r="E1" s="44"/>
      <c r="F1" s="42"/>
      <c r="G1" s="42"/>
      <c r="H1" s="42"/>
      <c r="I1" s="42"/>
      <c r="J1" s="42"/>
    </row>
    <row r="2" spans="1:10" s="200" customFormat="1" ht="0.4" customHeight="1">
      <c r="A2" s="407"/>
      <c r="B2" s="278"/>
      <c r="C2" s="674"/>
      <c r="D2" s="42"/>
      <c r="E2" s="42"/>
      <c r="F2" s="42"/>
      <c r="G2" s="42"/>
      <c r="H2" s="42"/>
      <c r="I2" s="42"/>
      <c r="J2" s="42"/>
    </row>
    <row r="3" spans="1:10" s="200" customFormat="1" ht="13.5" customHeight="1">
      <c r="A3" s="418" t="s">
        <v>153</v>
      </c>
      <c r="B3" s="451">
        <f>'Cover Page'!C2</f>
        <v>0</v>
      </c>
      <c r="C3" s="674"/>
      <c r="D3" s="42"/>
      <c r="E3" s="42"/>
      <c r="F3" s="42"/>
      <c r="G3" s="42"/>
      <c r="H3" s="42"/>
      <c r="I3" s="42"/>
      <c r="J3" s="42"/>
    </row>
    <row r="4" spans="1:10" s="200" customFormat="1" ht="13.5" customHeight="1">
      <c r="A4" s="418" t="s">
        <v>637</v>
      </c>
      <c r="B4" s="451">
        <f>'Cover Page'!C3</f>
        <v>0</v>
      </c>
      <c r="C4" s="674"/>
      <c r="D4" s="42"/>
      <c r="E4" s="42"/>
      <c r="F4" s="42"/>
      <c r="G4" s="42"/>
      <c r="H4" s="42"/>
      <c r="I4" s="42"/>
      <c r="J4" s="42"/>
    </row>
    <row r="5" spans="1:10" s="200" customFormat="1" ht="13.15" customHeight="1">
      <c r="A5" s="418" t="s">
        <v>638</v>
      </c>
      <c r="B5" s="452" t="str">
        <f>'Cover Page'!C4</f>
        <v>10/00/2000</v>
      </c>
      <c r="C5" s="674"/>
      <c r="D5" s="42"/>
      <c r="E5" s="42"/>
      <c r="F5" s="42"/>
      <c r="G5" s="42"/>
      <c r="H5" s="42"/>
      <c r="I5" s="42"/>
      <c r="J5" s="42"/>
    </row>
    <row r="6" spans="1:10" s="412" customFormat="1" ht="24" customHeight="1" thickBot="1">
      <c r="A6" s="431" t="s">
        <v>2404</v>
      </c>
      <c r="B6" s="432"/>
      <c r="C6" s="433"/>
      <c r="D6" s="433"/>
      <c r="F6" s="429"/>
      <c r="G6" s="429"/>
      <c r="H6" s="429"/>
    </row>
    <row r="7" spans="1:10" ht="15.75">
      <c r="A7" s="967" t="s">
        <v>185</v>
      </c>
      <c r="B7" s="968"/>
      <c r="C7" s="675"/>
      <c r="D7" s="163"/>
      <c r="E7" s="164"/>
    </row>
    <row r="8" spans="1:10">
      <c r="A8" s="391" t="s">
        <v>1796</v>
      </c>
      <c r="B8" s="393" t="s">
        <v>1701</v>
      </c>
      <c r="C8" s="676" t="s">
        <v>442</v>
      </c>
      <c r="D8" s="161" t="s">
        <v>1702</v>
      </c>
      <c r="E8" s="162" t="s">
        <v>1703</v>
      </c>
    </row>
    <row r="9" spans="1:10">
      <c r="A9" s="392" t="s">
        <v>105</v>
      </c>
      <c r="B9" s="151"/>
      <c r="C9" s="314">
        <f>SUM(C10:C16,C18:C21)</f>
        <v>0</v>
      </c>
      <c r="D9" s="152" t="e">
        <f>SUM(D10:D21)</f>
        <v>#DIV/0!</v>
      </c>
      <c r="E9" s="157" t="e">
        <f>C9/'PAX100'!$C$21</f>
        <v>#DIV/0!</v>
      </c>
    </row>
    <row r="10" spans="1:10">
      <c r="A10" s="139">
        <v>1</v>
      </c>
      <c r="B10" s="434" t="s">
        <v>2084</v>
      </c>
      <c r="C10" s="315"/>
      <c r="D10" s="152" t="e">
        <f t="shared" ref="D10:D12" si="0">C10/$C$9</f>
        <v>#DIV/0!</v>
      </c>
      <c r="E10" s="157" t="e">
        <f>C10/'PAX100'!$C$21</f>
        <v>#DIV/0!</v>
      </c>
    </row>
    <row r="11" spans="1:10">
      <c r="A11" s="139">
        <v>2</v>
      </c>
      <c r="B11" s="434" t="s">
        <v>2085</v>
      </c>
      <c r="C11" s="315">
        <v>0</v>
      </c>
      <c r="D11" s="152" t="e">
        <f t="shared" si="0"/>
        <v>#DIV/0!</v>
      </c>
      <c r="E11" s="157" t="e">
        <f>C11/'PAX100'!$C$21</f>
        <v>#DIV/0!</v>
      </c>
    </row>
    <row r="12" spans="1:10">
      <c r="A12" s="139">
        <v>3</v>
      </c>
      <c r="B12" s="434" t="s">
        <v>2086</v>
      </c>
      <c r="C12" s="315"/>
      <c r="D12" s="152" t="e">
        <f t="shared" si="0"/>
        <v>#DIV/0!</v>
      </c>
      <c r="E12" s="157" t="e">
        <f>C12/'PAX100'!$C$21</f>
        <v>#DIV/0!</v>
      </c>
    </row>
    <row r="13" spans="1:10">
      <c r="A13" s="139">
        <v>4</v>
      </c>
      <c r="B13" s="434" t="s">
        <v>2412</v>
      </c>
      <c r="C13" s="315"/>
      <c r="D13" s="152" t="e">
        <f t="shared" ref="D13:D16" si="1">C13/$C$9</f>
        <v>#DIV/0!</v>
      </c>
      <c r="E13" s="157" t="e">
        <f>C13/'PAX100'!$C$21</f>
        <v>#DIV/0!</v>
      </c>
    </row>
    <row r="14" spans="1:10">
      <c r="A14" s="139">
        <v>5</v>
      </c>
      <c r="B14" s="434" t="s">
        <v>2413</v>
      </c>
      <c r="C14" s="315"/>
      <c r="D14" s="152" t="e">
        <f t="shared" si="1"/>
        <v>#DIV/0!</v>
      </c>
      <c r="E14" s="157" t="e">
        <f>C14/'PAX100'!$C$21</f>
        <v>#DIV/0!</v>
      </c>
    </row>
    <row r="15" spans="1:10">
      <c r="A15" s="139">
        <v>6</v>
      </c>
      <c r="B15" s="434" t="s">
        <v>2414</v>
      </c>
      <c r="C15" s="315"/>
      <c r="D15" s="152" t="e">
        <f t="shared" si="1"/>
        <v>#DIV/0!</v>
      </c>
      <c r="E15" s="157" t="e">
        <f>C15/'PAX100'!$C$21</f>
        <v>#DIV/0!</v>
      </c>
    </row>
    <row r="16" spans="1:10">
      <c r="A16" s="139">
        <v>7</v>
      </c>
      <c r="B16" s="434" t="s">
        <v>2087</v>
      </c>
      <c r="C16" s="315"/>
      <c r="D16" s="152" t="e">
        <f t="shared" si="1"/>
        <v>#DIV/0!</v>
      </c>
      <c r="E16" s="157" t="e">
        <f>C16/'PAX100'!$C$21</f>
        <v>#DIV/0!</v>
      </c>
    </row>
    <row r="17" spans="1:5">
      <c r="A17" s="139">
        <v>8</v>
      </c>
      <c r="B17" s="899" t="s">
        <v>2401</v>
      </c>
      <c r="C17" s="152"/>
      <c r="D17" s="152"/>
      <c r="E17" s="157"/>
    </row>
    <row r="18" spans="1:5">
      <c r="A18" s="139">
        <v>1</v>
      </c>
      <c r="B18" s="434" t="s">
        <v>2411</v>
      </c>
      <c r="C18" s="315"/>
      <c r="D18" s="152" t="e">
        <f t="shared" ref="D18:D20" si="2">C18/$C$9</f>
        <v>#DIV/0!</v>
      </c>
      <c r="E18" s="157" t="e">
        <f>C18/'PAX100'!$C$21</f>
        <v>#DIV/0!</v>
      </c>
    </row>
    <row r="19" spans="1:5">
      <c r="A19" s="139">
        <v>2</v>
      </c>
      <c r="B19" s="434" t="s">
        <v>2415</v>
      </c>
      <c r="C19" s="315"/>
      <c r="D19" s="152" t="e">
        <f t="shared" si="2"/>
        <v>#DIV/0!</v>
      </c>
      <c r="E19" s="157" t="e">
        <f>C19/'PAX100'!$C$21</f>
        <v>#DIV/0!</v>
      </c>
    </row>
    <row r="20" spans="1:5">
      <c r="A20" s="139">
        <v>3</v>
      </c>
      <c r="B20" s="434"/>
      <c r="C20" s="308"/>
      <c r="D20" s="152" t="e">
        <f t="shared" si="2"/>
        <v>#DIV/0!</v>
      </c>
      <c r="E20" s="157" t="e">
        <f>C20/'PAX100'!$C$21</f>
        <v>#DIV/0!</v>
      </c>
    </row>
    <row r="21" spans="1:5" ht="15.75" thickBot="1">
      <c r="A21" s="197">
        <v>4</v>
      </c>
      <c r="B21" s="435"/>
      <c r="C21" s="316"/>
      <c r="D21" s="165" t="e">
        <f t="shared" ref="D21" si="3">C21/$C$9</f>
        <v>#DIV/0!</v>
      </c>
      <c r="E21" s="166" t="e">
        <f>C21/'PAX100'!$C$21</f>
        <v>#DIV/0!</v>
      </c>
    </row>
    <row r="22" spans="1:5" ht="15.75" thickBot="1">
      <c r="A22" s="123"/>
      <c r="C22" s="677"/>
    </row>
    <row r="23" spans="1:5" ht="20.65" customHeight="1">
      <c r="A23" s="967" t="s">
        <v>1717</v>
      </c>
      <c r="B23" s="969"/>
      <c r="C23" s="678"/>
      <c r="D23" s="160"/>
      <c r="E23" s="160"/>
    </row>
    <row r="24" spans="1:5">
      <c r="A24" s="154" t="s">
        <v>1796</v>
      </c>
      <c r="B24" s="436" t="s">
        <v>279</v>
      </c>
      <c r="C24" s="235" t="s">
        <v>442</v>
      </c>
      <c r="D24" s="155" t="s">
        <v>280</v>
      </c>
      <c r="E24" s="162" t="s">
        <v>1703</v>
      </c>
    </row>
    <row r="25" spans="1:5">
      <c r="A25" s="156" t="s">
        <v>105</v>
      </c>
      <c r="B25" s="437"/>
      <c r="C25" s="236">
        <f>SUM(C26:C42)</f>
        <v>0</v>
      </c>
      <c r="D25" s="159" t="e">
        <f>C25/$C$25</f>
        <v>#DIV/0!</v>
      </c>
      <c r="E25" s="157" t="e">
        <f>C25/'PAX100'!$C$21</f>
        <v>#DIV/0!</v>
      </c>
    </row>
    <row r="26" spans="1:5">
      <c r="A26" s="168">
        <v>1</v>
      </c>
      <c r="B26" s="153" t="s">
        <v>2094</v>
      </c>
      <c r="C26" s="308">
        <v>0</v>
      </c>
      <c r="D26" s="159" t="e">
        <f t="shared" ref="D26:D35" si="4">C26/$C$25</f>
        <v>#DIV/0!</v>
      </c>
      <c r="E26" s="157" t="e">
        <f>C26/'PAX100'!$C$21</f>
        <v>#DIV/0!</v>
      </c>
    </row>
    <row r="27" spans="1:5">
      <c r="A27" s="168">
        <v>2</v>
      </c>
      <c r="B27" s="153" t="s">
        <v>2095</v>
      </c>
      <c r="C27" s="308"/>
      <c r="D27" s="159" t="e">
        <f t="shared" si="4"/>
        <v>#DIV/0!</v>
      </c>
      <c r="E27" s="157" t="e">
        <f>C27/'PAX100'!$C$21</f>
        <v>#DIV/0!</v>
      </c>
    </row>
    <row r="28" spans="1:5">
      <c r="A28" s="168">
        <v>3</v>
      </c>
      <c r="B28" s="153" t="s">
        <v>2416</v>
      </c>
      <c r="C28" s="308"/>
      <c r="D28" s="159" t="e">
        <f t="shared" si="4"/>
        <v>#DIV/0!</v>
      </c>
      <c r="E28" s="157" t="e">
        <f>C28/'PAX100'!$C$21</f>
        <v>#DIV/0!</v>
      </c>
    </row>
    <row r="29" spans="1:5">
      <c r="A29" s="168">
        <v>4</v>
      </c>
      <c r="B29" s="153" t="s">
        <v>2417</v>
      </c>
      <c r="C29" s="308"/>
      <c r="D29" s="159" t="e">
        <f t="shared" si="4"/>
        <v>#DIV/0!</v>
      </c>
      <c r="E29" s="157" t="e">
        <f>C29/'PAX100'!$C$21</f>
        <v>#DIV/0!</v>
      </c>
    </row>
    <row r="30" spans="1:5">
      <c r="A30" s="168">
        <v>5</v>
      </c>
      <c r="B30" s="153" t="s">
        <v>2418</v>
      </c>
      <c r="C30" s="308"/>
      <c r="D30" s="159" t="e">
        <f t="shared" si="4"/>
        <v>#DIV/0!</v>
      </c>
      <c r="E30" s="157" t="e">
        <f>C30/'PAX100'!$C$21</f>
        <v>#DIV/0!</v>
      </c>
    </row>
    <row r="31" spans="1:5">
      <c r="A31" s="168">
        <v>6</v>
      </c>
      <c r="B31" s="153" t="s">
        <v>2419</v>
      </c>
      <c r="C31" s="308"/>
      <c r="D31" s="159" t="e">
        <f t="shared" si="4"/>
        <v>#DIV/0!</v>
      </c>
      <c r="E31" s="157" t="e">
        <f>C31/'PAX100'!$C$21</f>
        <v>#DIV/0!</v>
      </c>
    </row>
    <row r="32" spans="1:5">
      <c r="A32" s="168">
        <v>7</v>
      </c>
      <c r="B32" s="153" t="s">
        <v>2406</v>
      </c>
      <c r="C32" s="308"/>
      <c r="D32" s="159" t="e">
        <f t="shared" si="4"/>
        <v>#DIV/0!</v>
      </c>
      <c r="E32" s="157" t="e">
        <f>C32/'PAX100'!$C$21</f>
        <v>#DIV/0!</v>
      </c>
    </row>
    <row r="33" spans="1:5">
      <c r="A33" s="168">
        <v>8</v>
      </c>
      <c r="B33" s="153" t="s">
        <v>2096</v>
      </c>
      <c r="C33" s="308"/>
      <c r="D33" s="159" t="e">
        <f t="shared" si="4"/>
        <v>#DIV/0!</v>
      </c>
      <c r="E33" s="157" t="e">
        <f>C33/'PAX100'!$C$21</f>
        <v>#DIV/0!</v>
      </c>
    </row>
    <row r="34" spans="1:5">
      <c r="A34" s="168">
        <v>9</v>
      </c>
      <c r="B34" s="153" t="s">
        <v>2097</v>
      </c>
      <c r="C34" s="308"/>
      <c r="D34" s="159" t="e">
        <f t="shared" si="4"/>
        <v>#DIV/0!</v>
      </c>
      <c r="E34" s="157" t="e">
        <f>C34/'PAX100'!$C$21</f>
        <v>#DIV/0!</v>
      </c>
    </row>
    <row r="35" spans="1:5">
      <c r="A35" s="168">
        <v>10</v>
      </c>
      <c r="B35" s="153" t="s">
        <v>2098</v>
      </c>
      <c r="C35" s="308">
        <v>0</v>
      </c>
      <c r="D35" s="159" t="e">
        <f t="shared" si="4"/>
        <v>#DIV/0!</v>
      </c>
      <c r="E35" s="157" t="e">
        <f>C35/'PAX100'!$C$21</f>
        <v>#DIV/0!</v>
      </c>
    </row>
    <row r="36" spans="1:5">
      <c r="A36" s="168">
        <v>11</v>
      </c>
      <c r="B36" s="899" t="s">
        <v>2401</v>
      </c>
      <c r="C36" s="152"/>
      <c r="D36" s="159"/>
      <c r="E36" s="157"/>
    </row>
    <row r="37" spans="1:5">
      <c r="A37" s="896">
        <v>1</v>
      </c>
      <c r="B37" s="897" t="s">
        <v>2420</v>
      </c>
      <c r="C37" s="898"/>
      <c r="D37" s="159" t="e">
        <f t="shared" ref="D37:D41" si="5">C37/$C$25</f>
        <v>#DIV/0!</v>
      </c>
      <c r="E37" s="157" t="e">
        <f>C37/'PAX100'!$C$21</f>
        <v>#DIV/0!</v>
      </c>
    </row>
    <row r="38" spans="1:5">
      <c r="A38" s="896">
        <v>2</v>
      </c>
      <c r="B38" s="897" t="s">
        <v>2421</v>
      </c>
      <c r="C38" s="898"/>
      <c r="D38" s="159" t="e">
        <f t="shared" si="5"/>
        <v>#DIV/0!</v>
      </c>
      <c r="E38" s="157" t="e">
        <f>C38/'PAX100'!$C$21</f>
        <v>#DIV/0!</v>
      </c>
    </row>
    <row r="39" spans="1:5">
      <c r="A39" s="896">
        <v>3</v>
      </c>
      <c r="B39" s="897" t="s">
        <v>2422</v>
      </c>
      <c r="C39" s="898"/>
      <c r="D39" s="159" t="e">
        <f t="shared" si="5"/>
        <v>#DIV/0!</v>
      </c>
      <c r="E39" s="157" t="e">
        <f>C39/'PAX100'!$C$21</f>
        <v>#DIV/0!</v>
      </c>
    </row>
    <row r="40" spans="1:5">
      <c r="A40" s="896">
        <v>4</v>
      </c>
      <c r="B40" s="897" t="s">
        <v>2423</v>
      </c>
      <c r="C40" s="898"/>
      <c r="D40" s="159" t="e">
        <f t="shared" si="5"/>
        <v>#DIV/0!</v>
      </c>
      <c r="E40" s="157" t="e">
        <f>C40/'PAX100'!$C$21</f>
        <v>#DIV/0!</v>
      </c>
    </row>
    <row r="41" spans="1:5">
      <c r="A41" s="896">
        <v>5</v>
      </c>
      <c r="B41" s="897" t="s">
        <v>2424</v>
      </c>
      <c r="C41" s="898"/>
      <c r="D41" s="159" t="e">
        <f t="shared" si="5"/>
        <v>#DIV/0!</v>
      </c>
      <c r="E41" s="157" t="e">
        <f>C41/'PAX100'!$C$21</f>
        <v>#DIV/0!</v>
      </c>
    </row>
    <row r="42" spans="1:5" ht="15.75" thickBot="1">
      <c r="A42" s="169">
        <v>6</v>
      </c>
      <c r="B42" s="438"/>
      <c r="C42" s="317"/>
      <c r="D42" s="167" t="e">
        <f t="shared" ref="D42" si="6">C42/$C$25</f>
        <v>#DIV/0!</v>
      </c>
      <c r="E42" s="166" t="e">
        <f>C42/'PAX100'!$C$21</f>
        <v>#DIV/0!</v>
      </c>
    </row>
  </sheetData>
  <sheetProtection algorithmName="SHA-512" hashValue="+mhPHWIHCItQPYMJ0L2im6nVJpY2RtXPIZeqFmqMoNbMIZ4OI0Sdzu2s4ebHAJ4mlY6iWMUz+MxGns+faWaS4g==" saltValue="QQokD7FWWsywYC9WEC+xlg==" spinCount="100000" sheet="1" objects="1" scenarios="1"/>
  <mergeCells count="2">
    <mergeCell ref="A7:B7"/>
    <mergeCell ref="A23:B23"/>
  </mergeCells>
  <dataValidations count="1">
    <dataValidation type="decimal" operator="greaterThanOrEqual" allowBlank="1" showInputMessage="1" showErrorMessage="1" sqref="C9:C21 C25:C42" xr:uid="{00000000-0002-0000-0A00-000000000000}">
      <formula1>0</formula1>
    </dataValidation>
  </dataValidations>
  <printOptions horizontalCentered="1" gridLinesSet="0"/>
  <pageMargins left="0.5" right="0.5" top="0.5" bottom="0.5" header="0.35" footer="0.35"/>
  <pageSetup scale="80" fitToHeight="9999" orientation="portrait" horizontalDpi="300" verticalDpi="300" r:id="rId1"/>
  <headerFooter alignWithMargins="0">
    <oddHeader>&amp;L&amp;R&amp;C&amp;"Calibri"&amp;10&amp;K000000 PUBLIC&amp;1#_x000D_&amp;"Arialri"&amp;10&amp;K000000MBK105&amp;L&amp;G&amp;R&amp;C&amp;"Calibri"&amp;10&amp;K000000 PUBLIC&amp;1#_x000D_&amp;"Arialri"&amp;10&amp;K000000MBK105&amp;L</oddHeader>
    <oddFooter>&amp;L&amp;R&amp;CPage &amp;P of &amp;N&amp;L_x000D_&amp;1#&amp;"Calibri"&amp;10&amp;K000000 PUBLIC</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9">
    <tabColor rgb="FFFF0000"/>
    <pageSetUpPr fitToPage="1"/>
  </sheetPr>
  <dimension ref="A1:J36"/>
  <sheetViews>
    <sheetView showGridLines="0" zoomScale="106" zoomScaleNormal="106" zoomScaleSheetLayoutView="100" workbookViewId="0">
      <selection activeCell="G31" sqref="G31"/>
    </sheetView>
  </sheetViews>
  <sheetFormatPr defaultColWidth="11.3984375" defaultRowHeight="15.4"/>
  <cols>
    <col min="1" max="1" width="11.59765625" style="42" customWidth="1"/>
    <col min="2" max="2" width="51" style="45" customWidth="1"/>
    <col min="3" max="3" width="18" style="45" customWidth="1"/>
    <col min="4" max="4" width="15.3984375" style="45" customWidth="1"/>
    <col min="5" max="5" width="15.73046875" style="42" customWidth="1"/>
    <col min="6" max="6" width="17" style="42" customWidth="1"/>
    <col min="7" max="253" width="11.3984375" style="42"/>
    <col min="254" max="254" width="50.3984375" style="42" customWidth="1"/>
    <col min="255" max="255" width="46.3984375" style="42" customWidth="1"/>
    <col min="256" max="509" width="11.3984375" style="42"/>
    <col min="510" max="510" width="50.3984375" style="42" customWidth="1"/>
    <col min="511" max="511" width="46.3984375" style="42" customWidth="1"/>
    <col min="512" max="765" width="11.3984375" style="42"/>
    <col min="766" max="766" width="50.3984375" style="42" customWidth="1"/>
    <col min="767" max="767" width="46.3984375" style="42" customWidth="1"/>
    <col min="768" max="1021" width="11.3984375" style="42"/>
    <col min="1022" max="1022" width="50.3984375" style="42" customWidth="1"/>
    <col min="1023" max="1023" width="46.3984375" style="42" customWidth="1"/>
    <col min="1024" max="1277" width="11.3984375" style="42"/>
    <col min="1278" max="1278" width="50.3984375" style="42" customWidth="1"/>
    <col min="1279" max="1279" width="46.3984375" style="42" customWidth="1"/>
    <col min="1280" max="1533" width="11.3984375" style="42"/>
    <col min="1534" max="1534" width="50.3984375" style="42" customWidth="1"/>
    <col min="1535" max="1535" width="46.3984375" style="42" customWidth="1"/>
    <col min="1536" max="1789" width="11.3984375" style="42"/>
    <col min="1790" max="1790" width="50.3984375" style="42" customWidth="1"/>
    <col min="1791" max="1791" width="46.3984375" style="42" customWidth="1"/>
    <col min="1792" max="2045" width="11.3984375" style="42"/>
    <col min="2046" max="2046" width="50.3984375" style="42" customWidth="1"/>
    <col min="2047" max="2047" width="46.3984375" style="42" customWidth="1"/>
    <col min="2048" max="2301" width="11.3984375" style="42"/>
    <col min="2302" max="2302" width="50.3984375" style="42" customWidth="1"/>
    <col min="2303" max="2303" width="46.3984375" style="42" customWidth="1"/>
    <col min="2304" max="2557" width="11.3984375" style="42"/>
    <col min="2558" max="2558" width="50.3984375" style="42" customWidth="1"/>
    <col min="2559" max="2559" width="46.3984375" style="42" customWidth="1"/>
    <col min="2560" max="2813" width="11.3984375" style="42"/>
    <col min="2814" max="2814" width="50.3984375" style="42" customWidth="1"/>
    <col min="2815" max="2815" width="46.3984375" style="42" customWidth="1"/>
    <col min="2816" max="3069" width="11.3984375" style="42"/>
    <col min="3070" max="3070" width="50.3984375" style="42" customWidth="1"/>
    <col min="3071" max="3071" width="46.3984375" style="42" customWidth="1"/>
    <col min="3072" max="3325" width="11.3984375" style="42"/>
    <col min="3326" max="3326" width="50.3984375" style="42" customWidth="1"/>
    <col min="3327" max="3327" width="46.3984375" style="42" customWidth="1"/>
    <col min="3328" max="3581" width="11.3984375" style="42"/>
    <col min="3582" max="3582" width="50.3984375" style="42" customWidth="1"/>
    <col min="3583" max="3583" width="46.3984375" style="42" customWidth="1"/>
    <col min="3584" max="3837" width="11.3984375" style="42"/>
    <col min="3838" max="3838" width="50.3984375" style="42" customWidth="1"/>
    <col min="3839" max="3839" width="46.3984375" style="42" customWidth="1"/>
    <col min="3840" max="4093" width="11.3984375" style="42"/>
    <col min="4094" max="4094" width="50.3984375" style="42" customWidth="1"/>
    <col min="4095" max="4095" width="46.3984375" style="42" customWidth="1"/>
    <col min="4096" max="4349" width="11.3984375" style="42"/>
    <col min="4350" max="4350" width="50.3984375" style="42" customWidth="1"/>
    <col min="4351" max="4351" width="46.3984375" style="42" customWidth="1"/>
    <col min="4352" max="4605" width="11.3984375" style="42"/>
    <col min="4606" max="4606" width="50.3984375" style="42" customWidth="1"/>
    <col min="4607" max="4607" width="46.3984375" style="42" customWidth="1"/>
    <col min="4608" max="4861" width="11.3984375" style="42"/>
    <col min="4862" max="4862" width="50.3984375" style="42" customWidth="1"/>
    <col min="4863" max="4863" width="46.3984375" style="42" customWidth="1"/>
    <col min="4864" max="5117" width="11.3984375" style="42"/>
    <col min="5118" max="5118" width="50.3984375" style="42" customWidth="1"/>
    <col min="5119" max="5119" width="46.3984375" style="42" customWidth="1"/>
    <col min="5120" max="5373" width="11.3984375" style="42"/>
    <col min="5374" max="5374" width="50.3984375" style="42" customWidth="1"/>
    <col min="5375" max="5375" width="46.3984375" style="42" customWidth="1"/>
    <col min="5376" max="5629" width="11.3984375" style="42"/>
    <col min="5630" max="5630" width="50.3984375" style="42" customWidth="1"/>
    <col min="5631" max="5631" width="46.3984375" style="42" customWidth="1"/>
    <col min="5632" max="5885" width="11.3984375" style="42"/>
    <col min="5886" max="5886" width="50.3984375" style="42" customWidth="1"/>
    <col min="5887" max="5887" width="46.3984375" style="42" customWidth="1"/>
    <col min="5888" max="6141" width="11.3984375" style="42"/>
    <col min="6142" max="6142" width="50.3984375" style="42" customWidth="1"/>
    <col min="6143" max="6143" width="46.3984375" style="42" customWidth="1"/>
    <col min="6144" max="6397" width="11.3984375" style="42"/>
    <col min="6398" max="6398" width="50.3984375" style="42" customWidth="1"/>
    <col min="6399" max="6399" width="46.3984375" style="42" customWidth="1"/>
    <col min="6400" max="6653" width="11.3984375" style="42"/>
    <col min="6654" max="6654" width="50.3984375" style="42" customWidth="1"/>
    <col min="6655" max="6655" width="46.3984375" style="42" customWidth="1"/>
    <col min="6656" max="6909" width="11.3984375" style="42"/>
    <col min="6910" max="6910" width="50.3984375" style="42" customWidth="1"/>
    <col min="6911" max="6911" width="46.3984375" style="42" customWidth="1"/>
    <col min="6912" max="7165" width="11.3984375" style="42"/>
    <col min="7166" max="7166" width="50.3984375" style="42" customWidth="1"/>
    <col min="7167" max="7167" width="46.3984375" style="42" customWidth="1"/>
    <col min="7168" max="7421" width="11.3984375" style="42"/>
    <col min="7422" max="7422" width="50.3984375" style="42" customWidth="1"/>
    <col min="7423" max="7423" width="46.3984375" style="42" customWidth="1"/>
    <col min="7424" max="7677" width="11.3984375" style="42"/>
    <col min="7678" max="7678" width="50.3984375" style="42" customWidth="1"/>
    <col min="7679" max="7679" width="46.3984375" style="42" customWidth="1"/>
    <col min="7680" max="7933" width="11.3984375" style="42"/>
    <col min="7934" max="7934" width="50.3984375" style="42" customWidth="1"/>
    <col min="7935" max="7935" width="46.3984375" style="42" customWidth="1"/>
    <col min="7936" max="8189" width="11.3984375" style="42"/>
    <col min="8190" max="8190" width="50.3984375" style="42" customWidth="1"/>
    <col min="8191" max="8191" width="46.3984375" style="42" customWidth="1"/>
    <col min="8192" max="8445" width="11.3984375" style="42"/>
    <col min="8446" max="8446" width="50.3984375" style="42" customWidth="1"/>
    <col min="8447" max="8447" width="46.3984375" style="42" customWidth="1"/>
    <col min="8448" max="8701" width="11.3984375" style="42"/>
    <col min="8702" max="8702" width="50.3984375" style="42" customWidth="1"/>
    <col min="8703" max="8703" width="46.3984375" style="42" customWidth="1"/>
    <col min="8704" max="8957" width="11.3984375" style="42"/>
    <col min="8958" max="8958" width="50.3984375" style="42" customWidth="1"/>
    <col min="8959" max="8959" width="46.3984375" style="42" customWidth="1"/>
    <col min="8960" max="9213" width="11.3984375" style="42"/>
    <col min="9214" max="9214" width="50.3984375" style="42" customWidth="1"/>
    <col min="9215" max="9215" width="46.3984375" style="42" customWidth="1"/>
    <col min="9216" max="9469" width="11.3984375" style="42"/>
    <col min="9470" max="9470" width="50.3984375" style="42" customWidth="1"/>
    <col min="9471" max="9471" width="46.3984375" style="42" customWidth="1"/>
    <col min="9472" max="9725" width="11.3984375" style="42"/>
    <col min="9726" max="9726" width="50.3984375" style="42" customWidth="1"/>
    <col min="9727" max="9727" width="46.3984375" style="42" customWidth="1"/>
    <col min="9728" max="9981" width="11.3984375" style="42"/>
    <col min="9982" max="9982" width="50.3984375" style="42" customWidth="1"/>
    <col min="9983" max="9983" width="46.3984375" style="42" customWidth="1"/>
    <col min="9984" max="10237" width="11.3984375" style="42"/>
    <col min="10238" max="10238" width="50.3984375" style="42" customWidth="1"/>
    <col min="10239" max="10239" width="46.3984375" style="42" customWidth="1"/>
    <col min="10240" max="10493" width="11.3984375" style="42"/>
    <col min="10494" max="10494" width="50.3984375" style="42" customWidth="1"/>
    <col min="10495" max="10495" width="46.3984375" style="42" customWidth="1"/>
    <col min="10496" max="10749" width="11.3984375" style="42"/>
    <col min="10750" max="10750" width="50.3984375" style="42" customWidth="1"/>
    <col min="10751" max="10751" width="46.3984375" style="42" customWidth="1"/>
    <col min="10752" max="11005" width="11.3984375" style="42"/>
    <col min="11006" max="11006" width="50.3984375" style="42" customWidth="1"/>
    <col min="11007" max="11007" width="46.3984375" style="42" customWidth="1"/>
    <col min="11008" max="11261" width="11.3984375" style="42"/>
    <col min="11262" max="11262" width="50.3984375" style="42" customWidth="1"/>
    <col min="11263" max="11263" width="46.3984375" style="42" customWidth="1"/>
    <col min="11264" max="11517" width="11.3984375" style="42"/>
    <col min="11518" max="11518" width="50.3984375" style="42" customWidth="1"/>
    <col min="11519" max="11519" width="46.3984375" style="42" customWidth="1"/>
    <col min="11520" max="11773" width="11.3984375" style="42"/>
    <col min="11774" max="11774" width="50.3984375" style="42" customWidth="1"/>
    <col min="11775" max="11775" width="46.3984375" style="42" customWidth="1"/>
    <col min="11776" max="12029" width="11.3984375" style="42"/>
    <col min="12030" max="12030" width="50.3984375" style="42" customWidth="1"/>
    <col min="12031" max="12031" width="46.3984375" style="42" customWidth="1"/>
    <col min="12032" max="12285" width="11.3984375" style="42"/>
    <col min="12286" max="12286" width="50.3984375" style="42" customWidth="1"/>
    <col min="12287" max="12287" width="46.3984375" style="42" customWidth="1"/>
    <col min="12288" max="12541" width="11.3984375" style="42"/>
    <col min="12542" max="12542" width="50.3984375" style="42" customWidth="1"/>
    <col min="12543" max="12543" width="46.3984375" style="42" customWidth="1"/>
    <col min="12544" max="12797" width="11.3984375" style="42"/>
    <col min="12798" max="12798" width="50.3984375" style="42" customWidth="1"/>
    <col min="12799" max="12799" width="46.3984375" style="42" customWidth="1"/>
    <col min="12800" max="13053" width="11.3984375" style="42"/>
    <col min="13054" max="13054" width="50.3984375" style="42" customWidth="1"/>
    <col min="13055" max="13055" width="46.3984375" style="42" customWidth="1"/>
    <col min="13056" max="13309" width="11.3984375" style="42"/>
    <col min="13310" max="13310" width="50.3984375" style="42" customWidth="1"/>
    <col min="13311" max="13311" width="46.3984375" style="42" customWidth="1"/>
    <col min="13312" max="13565" width="11.3984375" style="42"/>
    <col min="13566" max="13566" width="50.3984375" style="42" customWidth="1"/>
    <col min="13567" max="13567" width="46.3984375" style="42" customWidth="1"/>
    <col min="13568" max="13821" width="11.3984375" style="42"/>
    <col min="13822" max="13822" width="50.3984375" style="42" customWidth="1"/>
    <col min="13823" max="13823" width="46.3984375" style="42" customWidth="1"/>
    <col min="13824" max="14077" width="11.3984375" style="42"/>
    <col min="14078" max="14078" width="50.3984375" style="42" customWidth="1"/>
    <col min="14079" max="14079" width="46.3984375" style="42" customWidth="1"/>
    <col min="14080" max="14333" width="11.3984375" style="42"/>
    <col min="14334" max="14334" width="50.3984375" style="42" customWidth="1"/>
    <col min="14335" max="14335" width="46.3984375" style="42" customWidth="1"/>
    <col min="14336" max="14589" width="11.3984375" style="42"/>
    <col min="14590" max="14590" width="50.3984375" style="42" customWidth="1"/>
    <col min="14591" max="14591" width="46.3984375" style="42" customWidth="1"/>
    <col min="14592" max="14845" width="11.3984375" style="42"/>
    <col min="14846" max="14846" width="50.3984375" style="42" customWidth="1"/>
    <col min="14847" max="14847" width="46.3984375" style="42" customWidth="1"/>
    <col min="14848" max="15101" width="11.3984375" style="42"/>
    <col min="15102" max="15102" width="50.3984375" style="42" customWidth="1"/>
    <col min="15103" max="15103" width="46.3984375" style="42" customWidth="1"/>
    <col min="15104" max="15357" width="11.3984375" style="42"/>
    <col min="15358" max="15358" width="50.3984375" style="42" customWidth="1"/>
    <col min="15359" max="15359" width="46.3984375" style="42" customWidth="1"/>
    <col min="15360" max="15613" width="11.3984375" style="42"/>
    <col min="15614" max="15614" width="50.3984375" style="42" customWidth="1"/>
    <col min="15615" max="15615" width="46.3984375" style="42" customWidth="1"/>
    <col min="15616" max="15869" width="11.3984375" style="42"/>
    <col min="15870" max="15870" width="50.3984375" style="42" customWidth="1"/>
    <col min="15871" max="15871" width="46.3984375" style="42" customWidth="1"/>
    <col min="15872" max="16125" width="11.3984375" style="42"/>
    <col min="16126" max="16126" width="50.3984375" style="42" customWidth="1"/>
    <col min="16127" max="16127" width="46.3984375" style="42" customWidth="1"/>
    <col min="16128" max="16384" width="11.3984375" style="42"/>
  </cols>
  <sheetData>
    <row r="1" spans="1:10" s="200" customFormat="1">
      <c r="A1" s="389" t="s">
        <v>136</v>
      </c>
      <c r="B1" s="820"/>
      <c r="C1" s="390" t="s">
        <v>2118</v>
      </c>
      <c r="D1" s="45"/>
      <c r="E1" s="44"/>
      <c r="F1" s="42"/>
      <c r="G1" s="42"/>
      <c r="H1" s="42"/>
      <c r="I1" s="42"/>
      <c r="J1" s="42"/>
    </row>
    <row r="2" spans="1:10" s="200" customFormat="1" ht="0.4" customHeight="1">
      <c r="A2" s="407"/>
      <c r="B2" s="821"/>
      <c r="C2" s="821"/>
      <c r="D2" s="45"/>
      <c r="E2" s="42"/>
      <c r="F2" s="42"/>
      <c r="G2" s="42"/>
      <c r="H2" s="42"/>
      <c r="I2" s="42"/>
      <c r="J2" s="42"/>
    </row>
    <row r="3" spans="1:10" s="200" customFormat="1" ht="13.15" customHeight="1">
      <c r="A3" s="418" t="s">
        <v>153</v>
      </c>
      <c r="B3" s="822">
        <f>'Cover Page'!C2</f>
        <v>0</v>
      </c>
      <c r="C3" s="821"/>
      <c r="D3" s="45"/>
      <c r="E3" s="42"/>
      <c r="F3" s="42"/>
      <c r="G3" s="42"/>
      <c r="H3" s="42"/>
      <c r="I3" s="42"/>
      <c r="J3" s="42"/>
    </row>
    <row r="4" spans="1:10" s="200" customFormat="1" ht="13.15" customHeight="1">
      <c r="A4" s="418" t="s">
        <v>637</v>
      </c>
      <c r="B4" s="822">
        <f>'Cover Page'!C3</f>
        <v>0</v>
      </c>
      <c r="C4" s="821"/>
      <c r="D4" s="45"/>
      <c r="E4" s="42"/>
      <c r="F4" s="42"/>
      <c r="G4" s="42"/>
      <c r="H4" s="42"/>
      <c r="I4" s="42"/>
      <c r="J4" s="42"/>
    </row>
    <row r="5" spans="1:10" s="200" customFormat="1" ht="12.4" customHeight="1">
      <c r="A5" s="418" t="s">
        <v>638</v>
      </c>
      <c r="B5" s="823" t="str">
        <f>'Cover Page'!C4</f>
        <v>10/00/2000</v>
      </c>
      <c r="C5" s="821"/>
      <c r="D5" s="45"/>
      <c r="E5" s="42"/>
      <c r="F5" s="42"/>
      <c r="G5" s="42"/>
      <c r="H5" s="42"/>
      <c r="I5" s="42"/>
      <c r="J5" s="42"/>
    </row>
    <row r="6" spans="1:10" s="412" customFormat="1" ht="16.149999999999999" customHeight="1" thickBot="1">
      <c r="A6" s="431" t="s">
        <v>2404</v>
      </c>
      <c r="B6" s="824"/>
      <c r="C6" s="825"/>
      <c r="D6" s="45"/>
      <c r="F6" s="429"/>
      <c r="G6" s="429"/>
      <c r="H6" s="429"/>
    </row>
    <row r="7" spans="1:10">
      <c r="A7" s="774" t="s">
        <v>110</v>
      </c>
      <c r="B7" s="826" t="s">
        <v>136</v>
      </c>
      <c r="C7" s="827" t="s">
        <v>442</v>
      </c>
    </row>
    <row r="8" spans="1:10">
      <c r="A8" s="772">
        <v>1</v>
      </c>
      <c r="B8" s="828" t="s">
        <v>188</v>
      </c>
      <c r="C8" s="829"/>
    </row>
    <row r="9" spans="1:10">
      <c r="A9" s="772">
        <v>2</v>
      </c>
      <c r="B9" s="828" t="s">
        <v>1915</v>
      </c>
      <c r="C9" s="829"/>
    </row>
    <row r="10" spans="1:10">
      <c r="A10" s="772">
        <v>3</v>
      </c>
      <c r="B10" s="828" t="s">
        <v>1917</v>
      </c>
      <c r="C10" s="829"/>
    </row>
    <row r="11" spans="1:10">
      <c r="A11" s="772">
        <v>4</v>
      </c>
      <c r="B11" s="828" t="s">
        <v>1916</v>
      </c>
      <c r="C11" s="830">
        <f>'PAX110'!D30</f>
        <v>0</v>
      </c>
    </row>
    <row r="12" spans="1:10" ht="27.75">
      <c r="A12" s="772">
        <v>5</v>
      </c>
      <c r="B12" s="828" t="s">
        <v>2055</v>
      </c>
      <c r="C12" s="829"/>
    </row>
    <row r="13" spans="1:10">
      <c r="A13" s="772">
        <v>6</v>
      </c>
      <c r="B13" s="828" t="s">
        <v>2092</v>
      </c>
      <c r="C13" s="829">
        <v>0</v>
      </c>
    </row>
    <row r="14" spans="1:10">
      <c r="A14" s="772">
        <v>7</v>
      </c>
      <c r="B14" s="828" t="s">
        <v>213</v>
      </c>
      <c r="C14" s="829">
        <v>0</v>
      </c>
    </row>
    <row r="15" spans="1:10">
      <c r="A15" s="772">
        <v>8</v>
      </c>
      <c r="B15" s="828" t="s">
        <v>2056</v>
      </c>
      <c r="C15" s="829"/>
    </row>
    <row r="16" spans="1:10" ht="15.75" thickBot="1">
      <c r="A16" s="773"/>
      <c r="B16" s="831" t="s">
        <v>105</v>
      </c>
      <c r="C16" s="832">
        <f>SUM(C8:C15)</f>
        <v>0</v>
      </c>
    </row>
    <row r="17" spans="1:6">
      <c r="A17" s="775"/>
      <c r="B17" s="833"/>
      <c r="C17" s="834"/>
    </row>
    <row r="18" spans="1:6" ht="19.149999999999999" customHeight="1" thickBot="1">
      <c r="A18" s="171"/>
      <c r="B18" s="970" t="s">
        <v>2343</v>
      </c>
      <c r="C18" s="970"/>
    </row>
    <row r="19" spans="1:6">
      <c r="A19" s="774" t="s">
        <v>110</v>
      </c>
      <c r="B19" s="826" t="s">
        <v>270</v>
      </c>
      <c r="C19" s="827" t="s">
        <v>271</v>
      </c>
    </row>
    <row r="20" spans="1:6">
      <c r="A20" s="772" t="s">
        <v>66</v>
      </c>
      <c r="B20" s="828" t="str">
        <f ca="1">"Previous Year 1" &amp;" "&amp;"("&amp; YEAR(TODAY()) -1&amp;")"</f>
        <v>Previous Year 1 (2025)</v>
      </c>
      <c r="C20" s="835">
        <v>0</v>
      </c>
    </row>
    <row r="21" spans="1:6">
      <c r="A21" s="772" t="s">
        <v>67</v>
      </c>
      <c r="B21" s="828" t="str">
        <f ca="1">"Previous Year 2" &amp;" "&amp;"("&amp; YEAR(TODAY()) -2&amp;")"</f>
        <v>Previous Year 2 (2024)</v>
      </c>
      <c r="C21" s="835">
        <v>0</v>
      </c>
    </row>
    <row r="22" spans="1:6">
      <c r="A22" s="772" t="s">
        <v>68</v>
      </c>
      <c r="B22" s="828" t="str">
        <f ca="1">"Previous Year 3" &amp;" "&amp;"("&amp; YEAR(TODAY()) -3&amp;")"</f>
        <v>Previous Year 3 (2023)</v>
      </c>
      <c r="C22" s="835">
        <v>0</v>
      </c>
    </row>
    <row r="23" spans="1:6">
      <c r="A23" s="394"/>
      <c r="B23" s="836" t="s">
        <v>105</v>
      </c>
      <c r="C23" s="837">
        <f>SUM(C20:C22)</f>
        <v>0</v>
      </c>
    </row>
    <row r="24" spans="1:6" ht="15.75" thickBot="1">
      <c r="A24" s="395"/>
      <c r="B24" s="838" t="s">
        <v>426</v>
      </c>
      <c r="C24" s="839">
        <f>AVERAGE(C20:C22)</f>
        <v>0</v>
      </c>
    </row>
    <row r="25" spans="1:6" ht="15.75" thickBot="1"/>
    <row r="26" spans="1:6">
      <c r="A26" s="818"/>
      <c r="B26" s="844" t="s">
        <v>2333</v>
      </c>
      <c r="C26" s="842"/>
      <c r="D26" s="842"/>
      <c r="E26" s="819"/>
      <c r="F26" s="819"/>
    </row>
    <row r="27" spans="1:6" ht="15.75" thickBot="1">
      <c r="A27" s="847"/>
      <c r="B27" s="846" t="s">
        <v>2334</v>
      </c>
      <c r="C27" s="851">
        <v>45657</v>
      </c>
      <c r="D27" s="851">
        <v>45291</v>
      </c>
      <c r="E27" s="851">
        <v>44926</v>
      </c>
      <c r="F27" s="851">
        <v>44561</v>
      </c>
    </row>
    <row r="28" spans="1:6">
      <c r="A28" s="848">
        <v>1</v>
      </c>
      <c r="B28" s="849" t="s">
        <v>2335</v>
      </c>
      <c r="C28" s="855">
        <v>0</v>
      </c>
      <c r="D28" s="856"/>
      <c r="E28" s="856"/>
      <c r="F28" s="856"/>
    </row>
    <row r="29" spans="1:6">
      <c r="A29" s="840">
        <v>2</v>
      </c>
      <c r="B29" s="845" t="s">
        <v>2336</v>
      </c>
      <c r="C29" s="857">
        <v>0</v>
      </c>
      <c r="D29" s="850">
        <v>0</v>
      </c>
      <c r="E29" s="850">
        <v>0</v>
      </c>
      <c r="F29" s="850">
        <v>0</v>
      </c>
    </row>
    <row r="30" spans="1:6">
      <c r="A30" s="840">
        <v>3</v>
      </c>
      <c r="B30" s="853" t="s">
        <v>2337</v>
      </c>
      <c r="C30" s="858">
        <f>SUM(C28:C29)</f>
        <v>0</v>
      </c>
      <c r="D30" s="854">
        <v>0</v>
      </c>
      <c r="E30" s="854">
        <f t="shared" ref="E30" si="0">SUM(E28:E29)</f>
        <v>0</v>
      </c>
      <c r="F30" s="854">
        <v>0</v>
      </c>
    </row>
    <row r="31" spans="1:6">
      <c r="A31" s="840">
        <v>4</v>
      </c>
      <c r="B31" s="845" t="s">
        <v>2338</v>
      </c>
      <c r="C31" s="857">
        <v>0</v>
      </c>
      <c r="D31" s="850">
        <v>0</v>
      </c>
      <c r="E31" s="852"/>
      <c r="F31" s="852"/>
    </row>
    <row r="32" spans="1:6">
      <c r="A32" s="840">
        <v>5</v>
      </c>
      <c r="B32" s="845" t="s">
        <v>2339</v>
      </c>
      <c r="C32" s="857">
        <v>0</v>
      </c>
      <c r="D32" s="850">
        <v>0</v>
      </c>
      <c r="E32" s="852">
        <v>0</v>
      </c>
      <c r="F32" s="852">
        <v>0</v>
      </c>
    </row>
    <row r="33" spans="1:6">
      <c r="A33" s="840">
        <v>6</v>
      </c>
      <c r="B33" s="845" t="s">
        <v>2340</v>
      </c>
      <c r="C33" s="857">
        <v>0</v>
      </c>
      <c r="D33" s="850">
        <v>0</v>
      </c>
      <c r="E33" s="850">
        <v>0</v>
      </c>
      <c r="F33" s="850">
        <v>0</v>
      </c>
    </row>
    <row r="34" spans="1:6">
      <c r="A34" s="840">
        <v>7</v>
      </c>
      <c r="B34" s="853" t="s">
        <v>2341</v>
      </c>
      <c r="C34" s="858">
        <f>SUM(C30:C33)</f>
        <v>0</v>
      </c>
      <c r="D34" s="854">
        <f>SUM(D30:D33)</f>
        <v>0</v>
      </c>
      <c r="E34" s="854">
        <v>0</v>
      </c>
      <c r="F34" s="854">
        <v>0</v>
      </c>
    </row>
    <row r="35" spans="1:6">
      <c r="A35" s="840"/>
      <c r="B35" s="845"/>
      <c r="C35" s="859"/>
      <c r="D35" s="843"/>
      <c r="E35" s="841"/>
      <c r="F35" s="841"/>
    </row>
    <row r="36" spans="1:6" ht="15.75" thickBot="1">
      <c r="A36" s="847">
        <v>8</v>
      </c>
      <c r="B36" s="846" t="s">
        <v>2342</v>
      </c>
      <c r="C36" s="860"/>
      <c r="D36" s="861"/>
      <c r="E36" s="861"/>
      <c r="F36" s="861"/>
    </row>
  </sheetData>
  <sheetProtection algorithmName="SHA-512" hashValue="wzjD1v8rxTcPggBAA1hcGybkNRVXU8WZxEQNBCn+RoNPH0KinQ8Sk5DFncTT71RPRigqYUGkXdeCJpVjyT69Rw==" saltValue="UPVUT+s3SV/bqE2R0DU+cw==" spinCount="100000" sheet="1" objects="1" scenarios="1"/>
  <mergeCells count="1">
    <mergeCell ref="B18:C18"/>
  </mergeCells>
  <phoneticPr fontId="174" type="noConversion"/>
  <dataValidations count="2">
    <dataValidation type="decimal" operator="greaterThanOrEqual" allowBlank="1" showInputMessage="1" showErrorMessage="1" sqref="C8 C12:C15" xr:uid="{00000000-0002-0000-0B00-000000000000}">
      <formula1>0</formula1>
    </dataValidation>
    <dataValidation type="decimal" operator="greaterThanOrEqual" allowBlank="1" showInputMessage="1" showErrorMessage="1" sqref="C10" xr:uid="{00000000-0002-0000-0B00-000001000000}">
      <formula1>-999999999999999</formula1>
    </dataValidation>
  </dataValidations>
  <printOptions horizontalCentered="1" gridLinesSet="0"/>
  <pageMargins left="0.5" right="0.5" top="0.5" bottom="0.5" header="0.35" footer="0.35"/>
  <pageSetup fitToHeight="9999" orientation="portrait" horizontalDpi="300" verticalDpi="300" r:id="rId1"/>
  <headerFooter alignWithMargins="0">
    <oddHeader>&amp;L&amp;R&amp;C&amp;"Calibri"&amp;10&amp;K000000 PUBLIC&amp;1#_x000D_&amp;"Arialri"&amp;10&amp;K000000MBK106&amp;L&amp;G&amp;R&amp;C&amp;"Calibri"&amp;10&amp;K000000 PUBLIC&amp;1#_x000D_&amp;"Arialri"&amp;10&amp;K000000MBK106&amp;L</oddHeader>
    <oddFooter>&amp;L&amp;R&amp;CPage &amp;P of &amp;N&amp;L_x000D_&amp;1#&amp;"Calibri"&amp;10&amp;K000000 PUBLIC</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0">
    <tabColor rgb="FFFF0000"/>
    <pageSetUpPr fitToPage="1"/>
  </sheetPr>
  <dimension ref="A1:S44"/>
  <sheetViews>
    <sheetView showGridLines="0" zoomScaleNormal="100" zoomScaleSheetLayoutView="100" workbookViewId="0">
      <selection activeCell="A22" sqref="A22"/>
    </sheetView>
  </sheetViews>
  <sheetFormatPr defaultColWidth="11.3984375" defaultRowHeight="13.9"/>
  <cols>
    <col min="1" max="1" width="26.59765625" style="45" customWidth="1"/>
    <col min="2" max="2" width="17.3984375" style="45" customWidth="1"/>
    <col min="3" max="3" width="21.265625" style="45" bestFit="1" customWidth="1"/>
    <col min="4" max="4" width="19.3984375" style="45" customWidth="1"/>
    <col min="5" max="5" width="21.265625" style="45" customWidth="1"/>
    <col min="6" max="6" width="16.59765625" style="45" customWidth="1"/>
    <col min="7" max="9" width="16.73046875" style="45" customWidth="1"/>
    <col min="10" max="11" width="15" style="45" customWidth="1"/>
    <col min="12" max="12" width="13.1328125" style="45" customWidth="1"/>
    <col min="13" max="13" width="16.59765625" style="45" customWidth="1"/>
    <col min="14" max="14" width="14.3984375" style="45" customWidth="1"/>
    <col min="15" max="15" width="13" style="45" bestFit="1" customWidth="1"/>
    <col min="16" max="262" width="11.3984375" style="45"/>
    <col min="263" max="263" width="21.3984375" style="45" customWidth="1"/>
    <col min="264" max="264" width="15" style="45" customWidth="1"/>
    <col min="265" max="265" width="18.3984375" style="45" customWidth="1"/>
    <col min="266" max="266" width="19.3984375" style="45" customWidth="1"/>
    <col min="267" max="267" width="20" style="45" customWidth="1"/>
    <col min="268" max="268" width="19.3984375" style="45" customWidth="1"/>
    <col min="269" max="269" width="17.3984375" style="45" customWidth="1"/>
    <col min="270" max="270" width="5" style="45" customWidth="1"/>
    <col min="271" max="271" width="9.3984375" style="45" bestFit="1" customWidth="1"/>
    <col min="272" max="518" width="11.3984375" style="45"/>
    <col min="519" max="519" width="21.3984375" style="45" customWidth="1"/>
    <col min="520" max="520" width="15" style="45" customWidth="1"/>
    <col min="521" max="521" width="18.3984375" style="45" customWidth="1"/>
    <col min="522" max="522" width="19.3984375" style="45" customWidth="1"/>
    <col min="523" max="523" width="20" style="45" customWidth="1"/>
    <col min="524" max="524" width="19.3984375" style="45" customWidth="1"/>
    <col min="525" max="525" width="17.3984375" style="45" customWidth="1"/>
    <col min="526" max="526" width="5" style="45" customWidth="1"/>
    <col min="527" max="527" width="9.3984375" style="45" bestFit="1" customWidth="1"/>
    <col min="528" max="774" width="11.3984375" style="45"/>
    <col min="775" max="775" width="21.3984375" style="45" customWidth="1"/>
    <col min="776" max="776" width="15" style="45" customWidth="1"/>
    <col min="777" max="777" width="18.3984375" style="45" customWidth="1"/>
    <col min="778" max="778" width="19.3984375" style="45" customWidth="1"/>
    <col min="779" max="779" width="20" style="45" customWidth="1"/>
    <col min="780" max="780" width="19.3984375" style="45" customWidth="1"/>
    <col min="781" max="781" width="17.3984375" style="45" customWidth="1"/>
    <col min="782" max="782" width="5" style="45" customWidth="1"/>
    <col min="783" max="783" width="9.3984375" style="45" bestFit="1" customWidth="1"/>
    <col min="784" max="1030" width="11.3984375" style="45"/>
    <col min="1031" max="1031" width="21.3984375" style="45" customWidth="1"/>
    <col min="1032" max="1032" width="15" style="45" customWidth="1"/>
    <col min="1033" max="1033" width="18.3984375" style="45" customWidth="1"/>
    <col min="1034" max="1034" width="19.3984375" style="45" customWidth="1"/>
    <col min="1035" max="1035" width="20" style="45" customWidth="1"/>
    <col min="1036" max="1036" width="19.3984375" style="45" customWidth="1"/>
    <col min="1037" max="1037" width="17.3984375" style="45" customWidth="1"/>
    <col min="1038" max="1038" width="5" style="45" customWidth="1"/>
    <col min="1039" max="1039" width="9.3984375" style="45" bestFit="1" customWidth="1"/>
    <col min="1040" max="1286" width="11.3984375" style="45"/>
    <col min="1287" max="1287" width="21.3984375" style="45" customWidth="1"/>
    <col min="1288" max="1288" width="15" style="45" customWidth="1"/>
    <col min="1289" max="1289" width="18.3984375" style="45" customWidth="1"/>
    <col min="1290" max="1290" width="19.3984375" style="45" customWidth="1"/>
    <col min="1291" max="1291" width="20" style="45" customWidth="1"/>
    <col min="1292" max="1292" width="19.3984375" style="45" customWidth="1"/>
    <col min="1293" max="1293" width="17.3984375" style="45" customWidth="1"/>
    <col min="1294" max="1294" width="5" style="45" customWidth="1"/>
    <col min="1295" max="1295" width="9.3984375" style="45" bestFit="1" customWidth="1"/>
    <col min="1296" max="1542" width="11.3984375" style="45"/>
    <col min="1543" max="1543" width="21.3984375" style="45" customWidth="1"/>
    <col min="1544" max="1544" width="15" style="45" customWidth="1"/>
    <col min="1545" max="1545" width="18.3984375" style="45" customWidth="1"/>
    <col min="1546" max="1546" width="19.3984375" style="45" customWidth="1"/>
    <col min="1547" max="1547" width="20" style="45" customWidth="1"/>
    <col min="1548" max="1548" width="19.3984375" style="45" customWidth="1"/>
    <col min="1549" max="1549" width="17.3984375" style="45" customWidth="1"/>
    <col min="1550" max="1550" width="5" style="45" customWidth="1"/>
    <col min="1551" max="1551" width="9.3984375" style="45" bestFit="1" customWidth="1"/>
    <col min="1552" max="1798" width="11.3984375" style="45"/>
    <col min="1799" max="1799" width="21.3984375" style="45" customWidth="1"/>
    <col min="1800" max="1800" width="15" style="45" customWidth="1"/>
    <col min="1801" max="1801" width="18.3984375" style="45" customWidth="1"/>
    <col min="1802" max="1802" width="19.3984375" style="45" customWidth="1"/>
    <col min="1803" max="1803" width="20" style="45" customWidth="1"/>
    <col min="1804" max="1804" width="19.3984375" style="45" customWidth="1"/>
    <col min="1805" max="1805" width="17.3984375" style="45" customWidth="1"/>
    <col min="1806" max="1806" width="5" style="45" customWidth="1"/>
    <col min="1807" max="1807" width="9.3984375" style="45" bestFit="1" customWidth="1"/>
    <col min="1808" max="2054" width="11.3984375" style="45"/>
    <col min="2055" max="2055" width="21.3984375" style="45" customWidth="1"/>
    <col min="2056" max="2056" width="15" style="45" customWidth="1"/>
    <col min="2057" max="2057" width="18.3984375" style="45" customWidth="1"/>
    <col min="2058" max="2058" width="19.3984375" style="45" customWidth="1"/>
    <col min="2059" max="2059" width="20" style="45" customWidth="1"/>
    <col min="2060" max="2060" width="19.3984375" style="45" customWidth="1"/>
    <col min="2061" max="2061" width="17.3984375" style="45" customWidth="1"/>
    <col min="2062" max="2062" width="5" style="45" customWidth="1"/>
    <col min="2063" max="2063" width="9.3984375" style="45" bestFit="1" customWidth="1"/>
    <col min="2064" max="2310" width="11.3984375" style="45"/>
    <col min="2311" max="2311" width="21.3984375" style="45" customWidth="1"/>
    <col min="2312" max="2312" width="15" style="45" customWidth="1"/>
    <col min="2313" max="2313" width="18.3984375" style="45" customWidth="1"/>
    <col min="2314" max="2314" width="19.3984375" style="45" customWidth="1"/>
    <col min="2315" max="2315" width="20" style="45" customWidth="1"/>
    <col min="2316" max="2316" width="19.3984375" style="45" customWidth="1"/>
    <col min="2317" max="2317" width="17.3984375" style="45" customWidth="1"/>
    <col min="2318" max="2318" width="5" style="45" customWidth="1"/>
    <col min="2319" max="2319" width="9.3984375" style="45" bestFit="1" customWidth="1"/>
    <col min="2320" max="2566" width="11.3984375" style="45"/>
    <col min="2567" max="2567" width="21.3984375" style="45" customWidth="1"/>
    <col min="2568" max="2568" width="15" style="45" customWidth="1"/>
    <col min="2569" max="2569" width="18.3984375" style="45" customWidth="1"/>
    <col min="2570" max="2570" width="19.3984375" style="45" customWidth="1"/>
    <col min="2571" max="2571" width="20" style="45" customWidth="1"/>
    <col min="2572" max="2572" width="19.3984375" style="45" customWidth="1"/>
    <col min="2573" max="2573" width="17.3984375" style="45" customWidth="1"/>
    <col min="2574" max="2574" width="5" style="45" customWidth="1"/>
    <col min="2575" max="2575" width="9.3984375" style="45" bestFit="1" customWidth="1"/>
    <col min="2576" max="2822" width="11.3984375" style="45"/>
    <col min="2823" max="2823" width="21.3984375" style="45" customWidth="1"/>
    <col min="2824" max="2824" width="15" style="45" customWidth="1"/>
    <col min="2825" max="2825" width="18.3984375" style="45" customWidth="1"/>
    <col min="2826" max="2826" width="19.3984375" style="45" customWidth="1"/>
    <col min="2827" max="2827" width="20" style="45" customWidth="1"/>
    <col min="2828" max="2828" width="19.3984375" style="45" customWidth="1"/>
    <col min="2829" max="2829" width="17.3984375" style="45" customWidth="1"/>
    <col min="2830" max="2830" width="5" style="45" customWidth="1"/>
    <col min="2831" max="2831" width="9.3984375" style="45" bestFit="1" customWidth="1"/>
    <col min="2832" max="3078" width="11.3984375" style="45"/>
    <col min="3079" max="3079" width="21.3984375" style="45" customWidth="1"/>
    <col min="3080" max="3080" width="15" style="45" customWidth="1"/>
    <col min="3081" max="3081" width="18.3984375" style="45" customWidth="1"/>
    <col min="3082" max="3082" width="19.3984375" style="45" customWidth="1"/>
    <col min="3083" max="3083" width="20" style="45" customWidth="1"/>
    <col min="3084" max="3084" width="19.3984375" style="45" customWidth="1"/>
    <col min="3085" max="3085" width="17.3984375" style="45" customWidth="1"/>
    <col min="3086" max="3086" width="5" style="45" customWidth="1"/>
    <col min="3087" max="3087" width="9.3984375" style="45" bestFit="1" customWidth="1"/>
    <col min="3088" max="3334" width="11.3984375" style="45"/>
    <col min="3335" max="3335" width="21.3984375" style="45" customWidth="1"/>
    <col min="3336" max="3336" width="15" style="45" customWidth="1"/>
    <col min="3337" max="3337" width="18.3984375" style="45" customWidth="1"/>
    <col min="3338" max="3338" width="19.3984375" style="45" customWidth="1"/>
    <col min="3339" max="3339" width="20" style="45" customWidth="1"/>
    <col min="3340" max="3340" width="19.3984375" style="45" customWidth="1"/>
    <col min="3341" max="3341" width="17.3984375" style="45" customWidth="1"/>
    <col min="3342" max="3342" width="5" style="45" customWidth="1"/>
    <col min="3343" max="3343" width="9.3984375" style="45" bestFit="1" customWidth="1"/>
    <col min="3344" max="3590" width="11.3984375" style="45"/>
    <col min="3591" max="3591" width="21.3984375" style="45" customWidth="1"/>
    <col min="3592" max="3592" width="15" style="45" customWidth="1"/>
    <col min="3593" max="3593" width="18.3984375" style="45" customWidth="1"/>
    <col min="3594" max="3594" width="19.3984375" style="45" customWidth="1"/>
    <col min="3595" max="3595" width="20" style="45" customWidth="1"/>
    <col min="3596" max="3596" width="19.3984375" style="45" customWidth="1"/>
    <col min="3597" max="3597" width="17.3984375" style="45" customWidth="1"/>
    <col min="3598" max="3598" width="5" style="45" customWidth="1"/>
    <col min="3599" max="3599" width="9.3984375" style="45" bestFit="1" customWidth="1"/>
    <col min="3600" max="3846" width="11.3984375" style="45"/>
    <col min="3847" max="3847" width="21.3984375" style="45" customWidth="1"/>
    <col min="3848" max="3848" width="15" style="45" customWidth="1"/>
    <col min="3849" max="3849" width="18.3984375" style="45" customWidth="1"/>
    <col min="3850" max="3850" width="19.3984375" style="45" customWidth="1"/>
    <col min="3851" max="3851" width="20" style="45" customWidth="1"/>
    <col min="3852" max="3852" width="19.3984375" style="45" customWidth="1"/>
    <col min="3853" max="3853" width="17.3984375" style="45" customWidth="1"/>
    <col min="3854" max="3854" width="5" style="45" customWidth="1"/>
    <col min="3855" max="3855" width="9.3984375" style="45" bestFit="1" customWidth="1"/>
    <col min="3856" max="4102" width="11.3984375" style="45"/>
    <col min="4103" max="4103" width="21.3984375" style="45" customWidth="1"/>
    <col min="4104" max="4104" width="15" style="45" customWidth="1"/>
    <col min="4105" max="4105" width="18.3984375" style="45" customWidth="1"/>
    <col min="4106" max="4106" width="19.3984375" style="45" customWidth="1"/>
    <col min="4107" max="4107" width="20" style="45" customWidth="1"/>
    <col min="4108" max="4108" width="19.3984375" style="45" customWidth="1"/>
    <col min="4109" max="4109" width="17.3984375" style="45" customWidth="1"/>
    <col min="4110" max="4110" width="5" style="45" customWidth="1"/>
    <col min="4111" max="4111" width="9.3984375" style="45" bestFit="1" customWidth="1"/>
    <col min="4112" max="4358" width="11.3984375" style="45"/>
    <col min="4359" max="4359" width="21.3984375" style="45" customWidth="1"/>
    <col min="4360" max="4360" width="15" style="45" customWidth="1"/>
    <col min="4361" max="4361" width="18.3984375" style="45" customWidth="1"/>
    <col min="4362" max="4362" width="19.3984375" style="45" customWidth="1"/>
    <col min="4363" max="4363" width="20" style="45" customWidth="1"/>
    <col min="4364" max="4364" width="19.3984375" style="45" customWidth="1"/>
    <col min="4365" max="4365" width="17.3984375" style="45" customWidth="1"/>
    <col min="4366" max="4366" width="5" style="45" customWidth="1"/>
    <col min="4367" max="4367" width="9.3984375" style="45" bestFit="1" customWidth="1"/>
    <col min="4368" max="4614" width="11.3984375" style="45"/>
    <col min="4615" max="4615" width="21.3984375" style="45" customWidth="1"/>
    <col min="4616" max="4616" width="15" style="45" customWidth="1"/>
    <col min="4617" max="4617" width="18.3984375" style="45" customWidth="1"/>
    <col min="4618" max="4618" width="19.3984375" style="45" customWidth="1"/>
    <col min="4619" max="4619" width="20" style="45" customWidth="1"/>
    <col min="4620" max="4620" width="19.3984375" style="45" customWidth="1"/>
    <col min="4621" max="4621" width="17.3984375" style="45" customWidth="1"/>
    <col min="4622" max="4622" width="5" style="45" customWidth="1"/>
    <col min="4623" max="4623" width="9.3984375" style="45" bestFit="1" customWidth="1"/>
    <col min="4624" max="4870" width="11.3984375" style="45"/>
    <col min="4871" max="4871" width="21.3984375" style="45" customWidth="1"/>
    <col min="4872" max="4872" width="15" style="45" customWidth="1"/>
    <col min="4873" max="4873" width="18.3984375" style="45" customWidth="1"/>
    <col min="4874" max="4874" width="19.3984375" style="45" customWidth="1"/>
    <col min="4875" max="4875" width="20" style="45" customWidth="1"/>
    <col min="4876" max="4876" width="19.3984375" style="45" customWidth="1"/>
    <col min="4877" max="4877" width="17.3984375" style="45" customWidth="1"/>
    <col min="4878" max="4878" width="5" style="45" customWidth="1"/>
    <col min="4879" max="4879" width="9.3984375" style="45" bestFit="1" customWidth="1"/>
    <col min="4880" max="5126" width="11.3984375" style="45"/>
    <col min="5127" max="5127" width="21.3984375" style="45" customWidth="1"/>
    <col min="5128" max="5128" width="15" style="45" customWidth="1"/>
    <col min="5129" max="5129" width="18.3984375" style="45" customWidth="1"/>
    <col min="5130" max="5130" width="19.3984375" style="45" customWidth="1"/>
    <col min="5131" max="5131" width="20" style="45" customWidth="1"/>
    <col min="5132" max="5132" width="19.3984375" style="45" customWidth="1"/>
    <col min="5133" max="5133" width="17.3984375" style="45" customWidth="1"/>
    <col min="5134" max="5134" width="5" style="45" customWidth="1"/>
    <col min="5135" max="5135" width="9.3984375" style="45" bestFit="1" customWidth="1"/>
    <col min="5136" max="5382" width="11.3984375" style="45"/>
    <col min="5383" max="5383" width="21.3984375" style="45" customWidth="1"/>
    <col min="5384" max="5384" width="15" style="45" customWidth="1"/>
    <col min="5385" max="5385" width="18.3984375" style="45" customWidth="1"/>
    <col min="5386" max="5386" width="19.3984375" style="45" customWidth="1"/>
    <col min="5387" max="5387" width="20" style="45" customWidth="1"/>
    <col min="5388" max="5388" width="19.3984375" style="45" customWidth="1"/>
    <col min="5389" max="5389" width="17.3984375" style="45" customWidth="1"/>
    <col min="5390" max="5390" width="5" style="45" customWidth="1"/>
    <col min="5391" max="5391" width="9.3984375" style="45" bestFit="1" customWidth="1"/>
    <col min="5392" max="5638" width="11.3984375" style="45"/>
    <col min="5639" max="5639" width="21.3984375" style="45" customWidth="1"/>
    <col min="5640" max="5640" width="15" style="45" customWidth="1"/>
    <col min="5641" max="5641" width="18.3984375" style="45" customWidth="1"/>
    <col min="5642" max="5642" width="19.3984375" style="45" customWidth="1"/>
    <col min="5643" max="5643" width="20" style="45" customWidth="1"/>
    <col min="5644" max="5644" width="19.3984375" style="45" customWidth="1"/>
    <col min="5645" max="5645" width="17.3984375" style="45" customWidth="1"/>
    <col min="5646" max="5646" width="5" style="45" customWidth="1"/>
    <col min="5647" max="5647" width="9.3984375" style="45" bestFit="1" customWidth="1"/>
    <col min="5648" max="5894" width="11.3984375" style="45"/>
    <col min="5895" max="5895" width="21.3984375" style="45" customWidth="1"/>
    <col min="5896" max="5896" width="15" style="45" customWidth="1"/>
    <col min="5897" max="5897" width="18.3984375" style="45" customWidth="1"/>
    <col min="5898" max="5898" width="19.3984375" style="45" customWidth="1"/>
    <col min="5899" max="5899" width="20" style="45" customWidth="1"/>
    <col min="5900" max="5900" width="19.3984375" style="45" customWidth="1"/>
    <col min="5901" max="5901" width="17.3984375" style="45" customWidth="1"/>
    <col min="5902" max="5902" width="5" style="45" customWidth="1"/>
    <col min="5903" max="5903" width="9.3984375" style="45" bestFit="1" customWidth="1"/>
    <col min="5904" max="6150" width="11.3984375" style="45"/>
    <col min="6151" max="6151" width="21.3984375" style="45" customWidth="1"/>
    <col min="6152" max="6152" width="15" style="45" customWidth="1"/>
    <col min="6153" max="6153" width="18.3984375" style="45" customWidth="1"/>
    <col min="6154" max="6154" width="19.3984375" style="45" customWidth="1"/>
    <col min="6155" max="6155" width="20" style="45" customWidth="1"/>
    <col min="6156" max="6156" width="19.3984375" style="45" customWidth="1"/>
    <col min="6157" max="6157" width="17.3984375" style="45" customWidth="1"/>
    <col min="6158" max="6158" width="5" style="45" customWidth="1"/>
    <col min="6159" max="6159" width="9.3984375" style="45" bestFit="1" customWidth="1"/>
    <col min="6160" max="6406" width="11.3984375" style="45"/>
    <col min="6407" max="6407" width="21.3984375" style="45" customWidth="1"/>
    <col min="6408" max="6408" width="15" style="45" customWidth="1"/>
    <col min="6409" max="6409" width="18.3984375" style="45" customWidth="1"/>
    <col min="6410" max="6410" width="19.3984375" style="45" customWidth="1"/>
    <col min="6411" max="6411" width="20" style="45" customWidth="1"/>
    <col min="6412" max="6412" width="19.3984375" style="45" customWidth="1"/>
    <col min="6413" max="6413" width="17.3984375" style="45" customWidth="1"/>
    <col min="6414" max="6414" width="5" style="45" customWidth="1"/>
    <col min="6415" max="6415" width="9.3984375" style="45" bestFit="1" customWidth="1"/>
    <col min="6416" max="6662" width="11.3984375" style="45"/>
    <col min="6663" max="6663" width="21.3984375" style="45" customWidth="1"/>
    <col min="6664" max="6664" width="15" style="45" customWidth="1"/>
    <col min="6665" max="6665" width="18.3984375" style="45" customWidth="1"/>
    <col min="6666" max="6666" width="19.3984375" style="45" customWidth="1"/>
    <col min="6667" max="6667" width="20" style="45" customWidth="1"/>
    <col min="6668" max="6668" width="19.3984375" style="45" customWidth="1"/>
    <col min="6669" max="6669" width="17.3984375" style="45" customWidth="1"/>
    <col min="6670" max="6670" width="5" style="45" customWidth="1"/>
    <col min="6671" max="6671" width="9.3984375" style="45" bestFit="1" customWidth="1"/>
    <col min="6672" max="6918" width="11.3984375" style="45"/>
    <col min="6919" max="6919" width="21.3984375" style="45" customWidth="1"/>
    <col min="6920" max="6920" width="15" style="45" customWidth="1"/>
    <col min="6921" max="6921" width="18.3984375" style="45" customWidth="1"/>
    <col min="6922" max="6922" width="19.3984375" style="45" customWidth="1"/>
    <col min="6923" max="6923" width="20" style="45" customWidth="1"/>
    <col min="6924" max="6924" width="19.3984375" style="45" customWidth="1"/>
    <col min="6925" max="6925" width="17.3984375" style="45" customWidth="1"/>
    <col min="6926" max="6926" width="5" style="45" customWidth="1"/>
    <col min="6927" max="6927" width="9.3984375" style="45" bestFit="1" customWidth="1"/>
    <col min="6928" max="7174" width="11.3984375" style="45"/>
    <col min="7175" max="7175" width="21.3984375" style="45" customWidth="1"/>
    <col min="7176" max="7176" width="15" style="45" customWidth="1"/>
    <col min="7177" max="7177" width="18.3984375" style="45" customWidth="1"/>
    <col min="7178" max="7178" width="19.3984375" style="45" customWidth="1"/>
    <col min="7179" max="7179" width="20" style="45" customWidth="1"/>
    <col min="7180" max="7180" width="19.3984375" style="45" customWidth="1"/>
    <col min="7181" max="7181" width="17.3984375" style="45" customWidth="1"/>
    <col min="7182" max="7182" width="5" style="45" customWidth="1"/>
    <col min="7183" max="7183" width="9.3984375" style="45" bestFit="1" customWidth="1"/>
    <col min="7184" max="7430" width="11.3984375" style="45"/>
    <col min="7431" max="7431" width="21.3984375" style="45" customWidth="1"/>
    <col min="7432" max="7432" width="15" style="45" customWidth="1"/>
    <col min="7433" max="7433" width="18.3984375" style="45" customWidth="1"/>
    <col min="7434" max="7434" width="19.3984375" style="45" customWidth="1"/>
    <col min="7435" max="7435" width="20" style="45" customWidth="1"/>
    <col min="7436" max="7436" width="19.3984375" style="45" customWidth="1"/>
    <col min="7437" max="7437" width="17.3984375" style="45" customWidth="1"/>
    <col min="7438" max="7438" width="5" style="45" customWidth="1"/>
    <col min="7439" max="7439" width="9.3984375" style="45" bestFit="1" customWidth="1"/>
    <col min="7440" max="7686" width="11.3984375" style="45"/>
    <col min="7687" max="7687" width="21.3984375" style="45" customWidth="1"/>
    <col min="7688" max="7688" width="15" style="45" customWidth="1"/>
    <col min="7689" max="7689" width="18.3984375" style="45" customWidth="1"/>
    <col min="7690" max="7690" width="19.3984375" style="45" customWidth="1"/>
    <col min="7691" max="7691" width="20" style="45" customWidth="1"/>
    <col min="7692" max="7692" width="19.3984375" style="45" customWidth="1"/>
    <col min="7693" max="7693" width="17.3984375" style="45" customWidth="1"/>
    <col min="7694" max="7694" width="5" style="45" customWidth="1"/>
    <col min="7695" max="7695" width="9.3984375" style="45" bestFit="1" customWidth="1"/>
    <col min="7696" max="7942" width="11.3984375" style="45"/>
    <col min="7943" max="7943" width="21.3984375" style="45" customWidth="1"/>
    <col min="7944" max="7944" width="15" style="45" customWidth="1"/>
    <col min="7945" max="7945" width="18.3984375" style="45" customWidth="1"/>
    <col min="7946" max="7946" width="19.3984375" style="45" customWidth="1"/>
    <col min="7947" max="7947" width="20" style="45" customWidth="1"/>
    <col min="7948" max="7948" width="19.3984375" style="45" customWidth="1"/>
    <col min="7949" max="7949" width="17.3984375" style="45" customWidth="1"/>
    <col min="7950" max="7950" width="5" style="45" customWidth="1"/>
    <col min="7951" max="7951" width="9.3984375" style="45" bestFit="1" customWidth="1"/>
    <col min="7952" max="8198" width="11.3984375" style="45"/>
    <col min="8199" max="8199" width="21.3984375" style="45" customWidth="1"/>
    <col min="8200" max="8200" width="15" style="45" customWidth="1"/>
    <col min="8201" max="8201" width="18.3984375" style="45" customWidth="1"/>
    <col min="8202" max="8202" width="19.3984375" style="45" customWidth="1"/>
    <col min="8203" max="8203" width="20" style="45" customWidth="1"/>
    <col min="8204" max="8204" width="19.3984375" style="45" customWidth="1"/>
    <col min="8205" max="8205" width="17.3984375" style="45" customWidth="1"/>
    <col min="8206" max="8206" width="5" style="45" customWidth="1"/>
    <col min="8207" max="8207" width="9.3984375" style="45" bestFit="1" customWidth="1"/>
    <col min="8208" max="8454" width="11.3984375" style="45"/>
    <col min="8455" max="8455" width="21.3984375" style="45" customWidth="1"/>
    <col min="8456" max="8456" width="15" style="45" customWidth="1"/>
    <col min="8457" max="8457" width="18.3984375" style="45" customWidth="1"/>
    <col min="8458" max="8458" width="19.3984375" style="45" customWidth="1"/>
    <col min="8459" max="8459" width="20" style="45" customWidth="1"/>
    <col min="8460" max="8460" width="19.3984375" style="45" customWidth="1"/>
    <col min="8461" max="8461" width="17.3984375" style="45" customWidth="1"/>
    <col min="8462" max="8462" width="5" style="45" customWidth="1"/>
    <col min="8463" max="8463" width="9.3984375" style="45" bestFit="1" customWidth="1"/>
    <col min="8464" max="8710" width="11.3984375" style="45"/>
    <col min="8711" max="8711" width="21.3984375" style="45" customWidth="1"/>
    <col min="8712" max="8712" width="15" style="45" customWidth="1"/>
    <col min="8713" max="8713" width="18.3984375" style="45" customWidth="1"/>
    <col min="8714" max="8714" width="19.3984375" style="45" customWidth="1"/>
    <col min="8715" max="8715" width="20" style="45" customWidth="1"/>
    <col min="8716" max="8716" width="19.3984375" style="45" customWidth="1"/>
    <col min="8717" max="8717" width="17.3984375" style="45" customWidth="1"/>
    <col min="8718" max="8718" width="5" style="45" customWidth="1"/>
    <col min="8719" max="8719" width="9.3984375" style="45" bestFit="1" customWidth="1"/>
    <col min="8720" max="8966" width="11.3984375" style="45"/>
    <col min="8967" max="8967" width="21.3984375" style="45" customWidth="1"/>
    <col min="8968" max="8968" width="15" style="45" customWidth="1"/>
    <col min="8969" max="8969" width="18.3984375" style="45" customWidth="1"/>
    <col min="8970" max="8970" width="19.3984375" style="45" customWidth="1"/>
    <col min="8971" max="8971" width="20" style="45" customWidth="1"/>
    <col min="8972" max="8972" width="19.3984375" style="45" customWidth="1"/>
    <col min="8973" max="8973" width="17.3984375" style="45" customWidth="1"/>
    <col min="8974" max="8974" width="5" style="45" customWidth="1"/>
    <col min="8975" max="8975" width="9.3984375" style="45" bestFit="1" customWidth="1"/>
    <col min="8976" max="9222" width="11.3984375" style="45"/>
    <col min="9223" max="9223" width="21.3984375" style="45" customWidth="1"/>
    <col min="9224" max="9224" width="15" style="45" customWidth="1"/>
    <col min="9225" max="9225" width="18.3984375" style="45" customWidth="1"/>
    <col min="9226" max="9226" width="19.3984375" style="45" customWidth="1"/>
    <col min="9227" max="9227" width="20" style="45" customWidth="1"/>
    <col min="9228" max="9228" width="19.3984375" style="45" customWidth="1"/>
    <col min="9229" max="9229" width="17.3984375" style="45" customWidth="1"/>
    <col min="9230" max="9230" width="5" style="45" customWidth="1"/>
    <col min="9231" max="9231" width="9.3984375" style="45" bestFit="1" customWidth="1"/>
    <col min="9232" max="9478" width="11.3984375" style="45"/>
    <col min="9479" max="9479" width="21.3984375" style="45" customWidth="1"/>
    <col min="9480" max="9480" width="15" style="45" customWidth="1"/>
    <col min="9481" max="9481" width="18.3984375" style="45" customWidth="1"/>
    <col min="9482" max="9482" width="19.3984375" style="45" customWidth="1"/>
    <col min="9483" max="9483" width="20" style="45" customWidth="1"/>
    <col min="9484" max="9484" width="19.3984375" style="45" customWidth="1"/>
    <col min="9485" max="9485" width="17.3984375" style="45" customWidth="1"/>
    <col min="9486" max="9486" width="5" style="45" customWidth="1"/>
    <col min="9487" max="9487" width="9.3984375" style="45" bestFit="1" customWidth="1"/>
    <col min="9488" max="9734" width="11.3984375" style="45"/>
    <col min="9735" max="9735" width="21.3984375" style="45" customWidth="1"/>
    <col min="9736" max="9736" width="15" style="45" customWidth="1"/>
    <col min="9737" max="9737" width="18.3984375" style="45" customWidth="1"/>
    <col min="9738" max="9738" width="19.3984375" style="45" customWidth="1"/>
    <col min="9739" max="9739" width="20" style="45" customWidth="1"/>
    <col min="9740" max="9740" width="19.3984375" style="45" customWidth="1"/>
    <col min="9741" max="9741" width="17.3984375" style="45" customWidth="1"/>
    <col min="9742" max="9742" width="5" style="45" customWidth="1"/>
    <col min="9743" max="9743" width="9.3984375" style="45" bestFit="1" customWidth="1"/>
    <col min="9744" max="9990" width="11.3984375" style="45"/>
    <col min="9991" max="9991" width="21.3984375" style="45" customWidth="1"/>
    <col min="9992" max="9992" width="15" style="45" customWidth="1"/>
    <col min="9993" max="9993" width="18.3984375" style="45" customWidth="1"/>
    <col min="9994" max="9994" width="19.3984375" style="45" customWidth="1"/>
    <col min="9995" max="9995" width="20" style="45" customWidth="1"/>
    <col min="9996" max="9996" width="19.3984375" style="45" customWidth="1"/>
    <col min="9997" max="9997" width="17.3984375" style="45" customWidth="1"/>
    <col min="9998" max="9998" width="5" style="45" customWidth="1"/>
    <col min="9999" max="9999" width="9.3984375" style="45" bestFit="1" customWidth="1"/>
    <col min="10000" max="10246" width="11.3984375" style="45"/>
    <col min="10247" max="10247" width="21.3984375" style="45" customWidth="1"/>
    <col min="10248" max="10248" width="15" style="45" customWidth="1"/>
    <col min="10249" max="10249" width="18.3984375" style="45" customWidth="1"/>
    <col min="10250" max="10250" width="19.3984375" style="45" customWidth="1"/>
    <col min="10251" max="10251" width="20" style="45" customWidth="1"/>
    <col min="10252" max="10252" width="19.3984375" style="45" customWidth="1"/>
    <col min="10253" max="10253" width="17.3984375" style="45" customWidth="1"/>
    <col min="10254" max="10254" width="5" style="45" customWidth="1"/>
    <col min="10255" max="10255" width="9.3984375" style="45" bestFit="1" customWidth="1"/>
    <col min="10256" max="10502" width="11.3984375" style="45"/>
    <col min="10503" max="10503" width="21.3984375" style="45" customWidth="1"/>
    <col min="10504" max="10504" width="15" style="45" customWidth="1"/>
    <col min="10505" max="10505" width="18.3984375" style="45" customWidth="1"/>
    <col min="10506" max="10506" width="19.3984375" style="45" customWidth="1"/>
    <col min="10507" max="10507" width="20" style="45" customWidth="1"/>
    <col min="10508" max="10508" width="19.3984375" style="45" customWidth="1"/>
    <col min="10509" max="10509" width="17.3984375" style="45" customWidth="1"/>
    <col min="10510" max="10510" width="5" style="45" customWidth="1"/>
    <col min="10511" max="10511" width="9.3984375" style="45" bestFit="1" customWidth="1"/>
    <col min="10512" max="10758" width="11.3984375" style="45"/>
    <col min="10759" max="10759" width="21.3984375" style="45" customWidth="1"/>
    <col min="10760" max="10760" width="15" style="45" customWidth="1"/>
    <col min="10761" max="10761" width="18.3984375" style="45" customWidth="1"/>
    <col min="10762" max="10762" width="19.3984375" style="45" customWidth="1"/>
    <col min="10763" max="10763" width="20" style="45" customWidth="1"/>
    <col min="10764" max="10764" width="19.3984375" style="45" customWidth="1"/>
    <col min="10765" max="10765" width="17.3984375" style="45" customWidth="1"/>
    <col min="10766" max="10766" width="5" style="45" customWidth="1"/>
    <col min="10767" max="10767" width="9.3984375" style="45" bestFit="1" customWidth="1"/>
    <col min="10768" max="11014" width="11.3984375" style="45"/>
    <col min="11015" max="11015" width="21.3984375" style="45" customWidth="1"/>
    <col min="11016" max="11016" width="15" style="45" customWidth="1"/>
    <col min="11017" max="11017" width="18.3984375" style="45" customWidth="1"/>
    <col min="11018" max="11018" width="19.3984375" style="45" customWidth="1"/>
    <col min="11019" max="11019" width="20" style="45" customWidth="1"/>
    <col min="11020" max="11020" width="19.3984375" style="45" customWidth="1"/>
    <col min="11021" max="11021" width="17.3984375" style="45" customWidth="1"/>
    <col min="11022" max="11022" width="5" style="45" customWidth="1"/>
    <col min="11023" max="11023" width="9.3984375" style="45" bestFit="1" customWidth="1"/>
    <col min="11024" max="11270" width="11.3984375" style="45"/>
    <col min="11271" max="11271" width="21.3984375" style="45" customWidth="1"/>
    <col min="11272" max="11272" width="15" style="45" customWidth="1"/>
    <col min="11273" max="11273" width="18.3984375" style="45" customWidth="1"/>
    <col min="11274" max="11274" width="19.3984375" style="45" customWidth="1"/>
    <col min="11275" max="11275" width="20" style="45" customWidth="1"/>
    <col min="11276" max="11276" width="19.3984375" style="45" customWidth="1"/>
    <col min="11277" max="11277" width="17.3984375" style="45" customWidth="1"/>
    <col min="11278" max="11278" width="5" style="45" customWidth="1"/>
    <col min="11279" max="11279" width="9.3984375" style="45" bestFit="1" customWidth="1"/>
    <col min="11280" max="11526" width="11.3984375" style="45"/>
    <col min="11527" max="11527" width="21.3984375" style="45" customWidth="1"/>
    <col min="11528" max="11528" width="15" style="45" customWidth="1"/>
    <col min="11529" max="11529" width="18.3984375" style="45" customWidth="1"/>
    <col min="11530" max="11530" width="19.3984375" style="45" customWidth="1"/>
    <col min="11531" max="11531" width="20" style="45" customWidth="1"/>
    <col min="11532" max="11532" width="19.3984375" style="45" customWidth="1"/>
    <col min="11533" max="11533" width="17.3984375" style="45" customWidth="1"/>
    <col min="11534" max="11534" width="5" style="45" customWidth="1"/>
    <col min="11535" max="11535" width="9.3984375" style="45" bestFit="1" customWidth="1"/>
    <col min="11536" max="11782" width="11.3984375" style="45"/>
    <col min="11783" max="11783" width="21.3984375" style="45" customWidth="1"/>
    <col min="11784" max="11784" width="15" style="45" customWidth="1"/>
    <col min="11785" max="11785" width="18.3984375" style="45" customWidth="1"/>
    <col min="11786" max="11786" width="19.3984375" style="45" customWidth="1"/>
    <col min="11787" max="11787" width="20" style="45" customWidth="1"/>
    <col min="11788" max="11788" width="19.3984375" style="45" customWidth="1"/>
    <col min="11789" max="11789" width="17.3984375" style="45" customWidth="1"/>
    <col min="11790" max="11790" width="5" style="45" customWidth="1"/>
    <col min="11791" max="11791" width="9.3984375" style="45" bestFit="1" customWidth="1"/>
    <col min="11792" max="12038" width="11.3984375" style="45"/>
    <col min="12039" max="12039" width="21.3984375" style="45" customWidth="1"/>
    <col min="12040" max="12040" width="15" style="45" customWidth="1"/>
    <col min="12041" max="12041" width="18.3984375" style="45" customWidth="1"/>
    <col min="12042" max="12042" width="19.3984375" style="45" customWidth="1"/>
    <col min="12043" max="12043" width="20" style="45" customWidth="1"/>
    <col min="12044" max="12044" width="19.3984375" style="45" customWidth="1"/>
    <col min="12045" max="12045" width="17.3984375" style="45" customWidth="1"/>
    <col min="12046" max="12046" width="5" style="45" customWidth="1"/>
    <col min="12047" max="12047" width="9.3984375" style="45" bestFit="1" customWidth="1"/>
    <col min="12048" max="12294" width="11.3984375" style="45"/>
    <col min="12295" max="12295" width="21.3984375" style="45" customWidth="1"/>
    <col min="12296" max="12296" width="15" style="45" customWidth="1"/>
    <col min="12297" max="12297" width="18.3984375" style="45" customWidth="1"/>
    <col min="12298" max="12298" width="19.3984375" style="45" customWidth="1"/>
    <col min="12299" max="12299" width="20" style="45" customWidth="1"/>
    <col min="12300" max="12300" width="19.3984375" style="45" customWidth="1"/>
    <col min="12301" max="12301" width="17.3984375" style="45" customWidth="1"/>
    <col min="12302" max="12302" width="5" style="45" customWidth="1"/>
    <col min="12303" max="12303" width="9.3984375" style="45" bestFit="1" customWidth="1"/>
    <col min="12304" max="12550" width="11.3984375" style="45"/>
    <col min="12551" max="12551" width="21.3984375" style="45" customWidth="1"/>
    <col min="12552" max="12552" width="15" style="45" customWidth="1"/>
    <col min="12553" max="12553" width="18.3984375" style="45" customWidth="1"/>
    <col min="12554" max="12554" width="19.3984375" style="45" customWidth="1"/>
    <col min="12555" max="12555" width="20" style="45" customWidth="1"/>
    <col min="12556" max="12556" width="19.3984375" style="45" customWidth="1"/>
    <col min="12557" max="12557" width="17.3984375" style="45" customWidth="1"/>
    <col min="12558" max="12558" width="5" style="45" customWidth="1"/>
    <col min="12559" max="12559" width="9.3984375" style="45" bestFit="1" customWidth="1"/>
    <col min="12560" max="12806" width="11.3984375" style="45"/>
    <col min="12807" max="12807" width="21.3984375" style="45" customWidth="1"/>
    <col min="12808" max="12808" width="15" style="45" customWidth="1"/>
    <col min="12809" max="12809" width="18.3984375" style="45" customWidth="1"/>
    <col min="12810" max="12810" width="19.3984375" style="45" customWidth="1"/>
    <col min="12811" max="12811" width="20" style="45" customWidth="1"/>
    <col min="12812" max="12812" width="19.3984375" style="45" customWidth="1"/>
    <col min="12813" max="12813" width="17.3984375" style="45" customWidth="1"/>
    <col min="12814" max="12814" width="5" style="45" customWidth="1"/>
    <col min="12815" max="12815" width="9.3984375" style="45" bestFit="1" customWidth="1"/>
    <col min="12816" max="13062" width="11.3984375" style="45"/>
    <col min="13063" max="13063" width="21.3984375" style="45" customWidth="1"/>
    <col min="13064" max="13064" width="15" style="45" customWidth="1"/>
    <col min="13065" max="13065" width="18.3984375" style="45" customWidth="1"/>
    <col min="13066" max="13066" width="19.3984375" style="45" customWidth="1"/>
    <col min="13067" max="13067" width="20" style="45" customWidth="1"/>
    <col min="13068" max="13068" width="19.3984375" style="45" customWidth="1"/>
    <col min="13069" max="13069" width="17.3984375" style="45" customWidth="1"/>
    <col min="13070" max="13070" width="5" style="45" customWidth="1"/>
    <col min="13071" max="13071" width="9.3984375" style="45" bestFit="1" customWidth="1"/>
    <col min="13072" max="13318" width="11.3984375" style="45"/>
    <col min="13319" max="13319" width="21.3984375" style="45" customWidth="1"/>
    <col min="13320" max="13320" width="15" style="45" customWidth="1"/>
    <col min="13321" max="13321" width="18.3984375" style="45" customWidth="1"/>
    <col min="13322" max="13322" width="19.3984375" style="45" customWidth="1"/>
    <col min="13323" max="13323" width="20" style="45" customWidth="1"/>
    <col min="13324" max="13324" width="19.3984375" style="45" customWidth="1"/>
    <col min="13325" max="13325" width="17.3984375" style="45" customWidth="1"/>
    <col min="13326" max="13326" width="5" style="45" customWidth="1"/>
    <col min="13327" max="13327" width="9.3984375" style="45" bestFit="1" customWidth="1"/>
    <col min="13328" max="13574" width="11.3984375" style="45"/>
    <col min="13575" max="13575" width="21.3984375" style="45" customWidth="1"/>
    <col min="13576" max="13576" width="15" style="45" customWidth="1"/>
    <col min="13577" max="13577" width="18.3984375" style="45" customWidth="1"/>
    <col min="13578" max="13578" width="19.3984375" style="45" customWidth="1"/>
    <col min="13579" max="13579" width="20" style="45" customWidth="1"/>
    <col min="13580" max="13580" width="19.3984375" style="45" customWidth="1"/>
    <col min="13581" max="13581" width="17.3984375" style="45" customWidth="1"/>
    <col min="13582" max="13582" width="5" style="45" customWidth="1"/>
    <col min="13583" max="13583" width="9.3984375" style="45" bestFit="1" customWidth="1"/>
    <col min="13584" max="13830" width="11.3984375" style="45"/>
    <col min="13831" max="13831" width="21.3984375" style="45" customWidth="1"/>
    <col min="13832" max="13832" width="15" style="45" customWidth="1"/>
    <col min="13833" max="13833" width="18.3984375" style="45" customWidth="1"/>
    <col min="13834" max="13834" width="19.3984375" style="45" customWidth="1"/>
    <col min="13835" max="13835" width="20" style="45" customWidth="1"/>
    <col min="13836" max="13836" width="19.3984375" style="45" customWidth="1"/>
    <col min="13837" max="13837" width="17.3984375" style="45" customWidth="1"/>
    <col min="13838" max="13838" width="5" style="45" customWidth="1"/>
    <col min="13839" max="13839" width="9.3984375" style="45" bestFit="1" customWidth="1"/>
    <col min="13840" max="14086" width="11.3984375" style="45"/>
    <col min="14087" max="14087" width="21.3984375" style="45" customWidth="1"/>
    <col min="14088" max="14088" width="15" style="45" customWidth="1"/>
    <col min="14089" max="14089" width="18.3984375" style="45" customWidth="1"/>
    <col min="14090" max="14090" width="19.3984375" style="45" customWidth="1"/>
    <col min="14091" max="14091" width="20" style="45" customWidth="1"/>
    <col min="14092" max="14092" width="19.3984375" style="45" customWidth="1"/>
    <col min="14093" max="14093" width="17.3984375" style="45" customWidth="1"/>
    <col min="14094" max="14094" width="5" style="45" customWidth="1"/>
    <col min="14095" max="14095" width="9.3984375" style="45" bestFit="1" customWidth="1"/>
    <col min="14096" max="14342" width="11.3984375" style="45"/>
    <col min="14343" max="14343" width="21.3984375" style="45" customWidth="1"/>
    <col min="14344" max="14344" width="15" style="45" customWidth="1"/>
    <col min="14345" max="14345" width="18.3984375" style="45" customWidth="1"/>
    <col min="14346" max="14346" width="19.3984375" style="45" customWidth="1"/>
    <col min="14347" max="14347" width="20" style="45" customWidth="1"/>
    <col min="14348" max="14348" width="19.3984375" style="45" customWidth="1"/>
    <col min="14349" max="14349" width="17.3984375" style="45" customWidth="1"/>
    <col min="14350" max="14350" width="5" style="45" customWidth="1"/>
    <col min="14351" max="14351" width="9.3984375" style="45" bestFit="1" customWidth="1"/>
    <col min="14352" max="14598" width="11.3984375" style="45"/>
    <col min="14599" max="14599" width="21.3984375" style="45" customWidth="1"/>
    <col min="14600" max="14600" width="15" style="45" customWidth="1"/>
    <col min="14601" max="14601" width="18.3984375" style="45" customWidth="1"/>
    <col min="14602" max="14602" width="19.3984375" style="45" customWidth="1"/>
    <col min="14603" max="14603" width="20" style="45" customWidth="1"/>
    <col min="14604" max="14604" width="19.3984375" style="45" customWidth="1"/>
    <col min="14605" max="14605" width="17.3984375" style="45" customWidth="1"/>
    <col min="14606" max="14606" width="5" style="45" customWidth="1"/>
    <col min="14607" max="14607" width="9.3984375" style="45" bestFit="1" customWidth="1"/>
    <col min="14608" max="14854" width="11.3984375" style="45"/>
    <col min="14855" max="14855" width="21.3984375" style="45" customWidth="1"/>
    <col min="14856" max="14856" width="15" style="45" customWidth="1"/>
    <col min="14857" max="14857" width="18.3984375" style="45" customWidth="1"/>
    <col min="14858" max="14858" width="19.3984375" style="45" customWidth="1"/>
    <col min="14859" max="14859" width="20" style="45" customWidth="1"/>
    <col min="14860" max="14860" width="19.3984375" style="45" customWidth="1"/>
    <col min="14861" max="14861" width="17.3984375" style="45" customWidth="1"/>
    <col min="14862" max="14862" width="5" style="45" customWidth="1"/>
    <col min="14863" max="14863" width="9.3984375" style="45" bestFit="1" customWidth="1"/>
    <col min="14864" max="15110" width="11.3984375" style="45"/>
    <col min="15111" max="15111" width="21.3984375" style="45" customWidth="1"/>
    <col min="15112" max="15112" width="15" style="45" customWidth="1"/>
    <col min="15113" max="15113" width="18.3984375" style="45" customWidth="1"/>
    <col min="15114" max="15114" width="19.3984375" style="45" customWidth="1"/>
    <col min="15115" max="15115" width="20" style="45" customWidth="1"/>
    <col min="15116" max="15116" width="19.3984375" style="45" customWidth="1"/>
    <col min="15117" max="15117" width="17.3984375" style="45" customWidth="1"/>
    <col min="15118" max="15118" width="5" style="45" customWidth="1"/>
    <col min="15119" max="15119" width="9.3984375" style="45" bestFit="1" customWidth="1"/>
    <col min="15120" max="15366" width="11.3984375" style="45"/>
    <col min="15367" max="15367" width="21.3984375" style="45" customWidth="1"/>
    <col min="15368" max="15368" width="15" style="45" customWidth="1"/>
    <col min="15369" max="15369" width="18.3984375" style="45" customWidth="1"/>
    <col min="15370" max="15370" width="19.3984375" style="45" customWidth="1"/>
    <col min="15371" max="15371" width="20" style="45" customWidth="1"/>
    <col min="15372" max="15372" width="19.3984375" style="45" customWidth="1"/>
    <col min="15373" max="15373" width="17.3984375" style="45" customWidth="1"/>
    <col min="15374" max="15374" width="5" style="45" customWidth="1"/>
    <col min="15375" max="15375" width="9.3984375" style="45" bestFit="1" customWidth="1"/>
    <col min="15376" max="15622" width="11.3984375" style="45"/>
    <col min="15623" max="15623" width="21.3984375" style="45" customWidth="1"/>
    <col min="15624" max="15624" width="15" style="45" customWidth="1"/>
    <col min="15625" max="15625" width="18.3984375" style="45" customWidth="1"/>
    <col min="15626" max="15626" width="19.3984375" style="45" customWidth="1"/>
    <col min="15627" max="15627" width="20" style="45" customWidth="1"/>
    <col min="15628" max="15628" width="19.3984375" style="45" customWidth="1"/>
    <col min="15629" max="15629" width="17.3984375" style="45" customWidth="1"/>
    <col min="15630" max="15630" width="5" style="45" customWidth="1"/>
    <col min="15631" max="15631" width="9.3984375" style="45" bestFit="1" customWidth="1"/>
    <col min="15632" max="15878" width="11.3984375" style="45"/>
    <col min="15879" max="15879" width="21.3984375" style="45" customWidth="1"/>
    <col min="15880" max="15880" width="15" style="45" customWidth="1"/>
    <col min="15881" max="15881" width="18.3984375" style="45" customWidth="1"/>
    <col min="15882" max="15882" width="19.3984375" style="45" customWidth="1"/>
    <col min="15883" max="15883" width="20" style="45" customWidth="1"/>
    <col min="15884" max="15884" width="19.3984375" style="45" customWidth="1"/>
    <col min="15885" max="15885" width="17.3984375" style="45" customWidth="1"/>
    <col min="15886" max="15886" width="5" style="45" customWidth="1"/>
    <col min="15887" max="15887" width="9.3984375" style="45" bestFit="1" customWidth="1"/>
    <col min="15888" max="16134" width="11.3984375" style="45"/>
    <col min="16135" max="16135" width="21.3984375" style="45" customWidth="1"/>
    <col min="16136" max="16136" width="15" style="45" customWidth="1"/>
    <col min="16137" max="16137" width="18.3984375" style="45" customWidth="1"/>
    <col min="16138" max="16138" width="19.3984375" style="45" customWidth="1"/>
    <col min="16139" max="16139" width="20" style="45" customWidth="1"/>
    <col min="16140" max="16140" width="19.3984375" style="45" customWidth="1"/>
    <col min="16141" max="16141" width="17.3984375" style="45" customWidth="1"/>
    <col min="16142" max="16142" width="5" style="45" customWidth="1"/>
    <col min="16143" max="16143" width="9.3984375" style="45" bestFit="1" customWidth="1"/>
    <col min="16144" max="16384" width="11.3984375" style="45"/>
  </cols>
  <sheetData>
    <row r="1" spans="1:19" s="200" customFormat="1" ht="15.4">
      <c r="A1" s="389" t="s">
        <v>2103</v>
      </c>
      <c r="B1" s="46"/>
      <c r="C1" s="390" t="s">
        <v>2119</v>
      </c>
      <c r="D1" s="42"/>
      <c r="E1" s="42"/>
      <c r="F1" s="44"/>
      <c r="G1" s="42"/>
      <c r="H1" s="42"/>
      <c r="I1" s="42"/>
      <c r="J1" s="42"/>
      <c r="K1" s="42"/>
      <c r="L1" s="42"/>
      <c r="M1" s="42"/>
    </row>
    <row r="2" spans="1:19" s="200" customFormat="1" ht="0.4" customHeight="1">
      <c r="A2" s="407"/>
      <c r="B2" s="278"/>
      <c r="C2" s="278"/>
      <c r="D2" s="42"/>
      <c r="E2" s="42"/>
      <c r="F2" s="42"/>
      <c r="G2" s="42"/>
      <c r="H2" s="42"/>
      <c r="I2" s="42"/>
      <c r="J2" s="42"/>
      <c r="K2" s="42"/>
      <c r="L2" s="42"/>
      <c r="M2" s="42"/>
    </row>
    <row r="3" spans="1:19" s="200" customFormat="1" ht="15.4">
      <c r="A3" s="418" t="s">
        <v>153</v>
      </c>
      <c r="B3" s="451">
        <f>'Cover Page'!C2</f>
        <v>0</v>
      </c>
      <c r="C3" s="278"/>
      <c r="D3" s="42"/>
      <c r="E3" s="42"/>
      <c r="F3" s="42"/>
      <c r="G3" s="42"/>
      <c r="H3" s="42"/>
      <c r="I3" s="42"/>
      <c r="J3" s="42"/>
      <c r="K3" s="42"/>
      <c r="L3" s="42"/>
      <c r="M3" s="42"/>
    </row>
    <row r="4" spans="1:19" s="200" customFormat="1" ht="15.4">
      <c r="A4" s="418" t="s">
        <v>637</v>
      </c>
      <c r="B4" s="451">
        <f>'Cover Page'!C3</f>
        <v>0</v>
      </c>
      <c r="C4" s="278"/>
      <c r="D4" s="42"/>
      <c r="E4" s="42"/>
      <c r="F4" s="42"/>
      <c r="G4" s="42"/>
      <c r="H4" s="42"/>
      <c r="I4" s="42"/>
      <c r="J4" s="42"/>
      <c r="K4" s="42"/>
      <c r="L4" s="42"/>
      <c r="M4" s="42"/>
    </row>
    <row r="5" spans="1:19" s="200" customFormat="1" ht="13.15" customHeight="1">
      <c r="A5" s="418" t="s">
        <v>638</v>
      </c>
      <c r="B5" s="452" t="str">
        <f>'Cover Page'!C4</f>
        <v>10/00/2000</v>
      </c>
      <c r="C5" s="278"/>
      <c r="D5" s="42"/>
      <c r="E5" s="42"/>
      <c r="F5" s="42"/>
      <c r="G5" s="42"/>
      <c r="H5" s="42"/>
      <c r="I5" s="42"/>
      <c r="J5" s="42"/>
      <c r="K5" s="42"/>
      <c r="L5" s="42"/>
      <c r="M5" s="42"/>
    </row>
    <row r="6" spans="1:19" s="412" customFormat="1" ht="24" customHeight="1" thickBot="1">
      <c r="A6" s="431" t="s">
        <v>2404</v>
      </c>
      <c r="B6" s="432"/>
      <c r="C6" s="433"/>
      <c r="D6" s="433"/>
      <c r="E6" s="428"/>
      <c r="G6" s="429"/>
      <c r="H6" s="429"/>
      <c r="I6" s="429"/>
      <c r="J6" s="429"/>
    </row>
    <row r="7" spans="1:19" ht="14.25" thickBot="1">
      <c r="A7" s="971" t="s">
        <v>1847</v>
      </c>
      <c r="B7" s="972"/>
      <c r="C7" s="579"/>
      <c r="D7" s="579"/>
      <c r="E7" s="579"/>
      <c r="F7" s="579"/>
      <c r="G7" s="579"/>
      <c r="H7" s="579"/>
      <c r="I7" s="579"/>
      <c r="J7" s="579"/>
      <c r="K7" s="579"/>
      <c r="L7" s="579"/>
      <c r="M7" s="579"/>
      <c r="N7" s="579"/>
      <c r="O7" s="579"/>
      <c r="P7" s="579"/>
      <c r="Q7" s="579"/>
      <c r="R7" s="579"/>
      <c r="S7" s="580"/>
    </row>
    <row r="8" spans="1:19" ht="13.9" customHeight="1" thickBot="1">
      <c r="A8" s="581"/>
      <c r="B8" s="973" t="s">
        <v>2237</v>
      </c>
      <c r="C8" s="974"/>
      <c r="D8" s="973" t="s">
        <v>2238</v>
      </c>
      <c r="E8" s="974"/>
      <c r="F8" s="973" t="s">
        <v>2239</v>
      </c>
      <c r="G8" s="974"/>
      <c r="H8" s="973" t="s">
        <v>2240</v>
      </c>
      <c r="I8" s="974"/>
      <c r="J8" s="973" t="s">
        <v>2241</v>
      </c>
      <c r="K8" s="974"/>
      <c r="L8" s="973" t="s">
        <v>2242</v>
      </c>
      <c r="M8" s="974"/>
      <c r="N8" s="973" t="s">
        <v>2243</v>
      </c>
      <c r="O8" s="974"/>
      <c r="P8" s="973" t="s">
        <v>2244</v>
      </c>
      <c r="Q8" s="975"/>
      <c r="R8" s="976" t="s">
        <v>105</v>
      </c>
      <c r="S8" s="977"/>
    </row>
    <row r="9" spans="1:19" s="502" customFormat="1" ht="23.65">
      <c r="A9" s="582"/>
      <c r="B9" s="583" t="s">
        <v>154</v>
      </c>
      <c r="C9" s="584" t="s">
        <v>2245</v>
      </c>
      <c r="D9" s="583" t="s">
        <v>154</v>
      </c>
      <c r="E9" s="584" t="s">
        <v>2245</v>
      </c>
      <c r="F9" s="583" t="s">
        <v>154</v>
      </c>
      <c r="G9" s="584" t="s">
        <v>2245</v>
      </c>
      <c r="H9" s="583" t="s">
        <v>154</v>
      </c>
      <c r="I9" s="584" t="s">
        <v>2245</v>
      </c>
      <c r="J9" s="583" t="s">
        <v>154</v>
      </c>
      <c r="K9" s="584" t="s">
        <v>2245</v>
      </c>
      <c r="L9" s="583" t="s">
        <v>154</v>
      </c>
      <c r="M9" s="584" t="s">
        <v>2245</v>
      </c>
      <c r="N9" s="583" t="s">
        <v>154</v>
      </c>
      <c r="O9" s="584" t="s">
        <v>2245</v>
      </c>
      <c r="P9" s="583" t="s">
        <v>154</v>
      </c>
      <c r="Q9" s="584" t="s">
        <v>2245</v>
      </c>
      <c r="R9" s="585" t="s">
        <v>90</v>
      </c>
      <c r="S9" s="586" t="s">
        <v>1800</v>
      </c>
    </row>
    <row r="10" spans="1:19">
      <c r="A10" s="587" t="s">
        <v>274</v>
      </c>
      <c r="B10" s="717"/>
      <c r="C10" s="722"/>
      <c r="D10" s="717"/>
      <c r="E10" s="719"/>
      <c r="F10" s="717"/>
      <c r="G10" s="719"/>
      <c r="H10" s="717"/>
      <c r="I10" s="719"/>
      <c r="J10" s="717"/>
      <c r="K10" s="719"/>
      <c r="L10" s="717"/>
      <c r="M10" s="719"/>
      <c r="N10" s="717"/>
      <c r="O10" s="719"/>
      <c r="P10" s="717"/>
      <c r="Q10" s="722"/>
      <c r="R10" s="809">
        <f>SUM(B10,D10,F10,H10,J10,L10,N10,P10)</f>
        <v>0</v>
      </c>
      <c r="S10" s="810">
        <f>SUM(C10,E10,G10,I10,K10,M10,O10,Q10)</f>
        <v>0</v>
      </c>
    </row>
    <row r="11" spans="1:19">
      <c r="A11" s="587" t="s">
        <v>275</v>
      </c>
      <c r="B11" s="717"/>
      <c r="C11" s="722"/>
      <c r="D11" s="717"/>
      <c r="E11" s="719"/>
      <c r="F11" s="717"/>
      <c r="G11" s="719"/>
      <c r="H11" s="717"/>
      <c r="I11" s="719"/>
      <c r="J11" s="717"/>
      <c r="K11" s="719"/>
      <c r="L11" s="717"/>
      <c r="M11" s="719"/>
      <c r="N11" s="717"/>
      <c r="O11" s="719"/>
      <c r="P11" s="717"/>
      <c r="Q11" s="722"/>
      <c r="R11" s="809">
        <f t="shared" ref="R11:S27" si="0">SUM(B11,D11,F11,H11,J11,L11,N11,P11)</f>
        <v>0</v>
      </c>
      <c r="S11" s="810">
        <f t="shared" si="0"/>
        <v>0</v>
      </c>
    </row>
    <row r="12" spans="1:19">
      <c r="A12" s="587" t="s">
        <v>1855</v>
      </c>
      <c r="B12" s="716">
        <f>SUM(B13:B19)</f>
        <v>0</v>
      </c>
      <c r="C12" s="723">
        <f t="shared" ref="C12" si="1">SUM(C13:C19)</f>
        <v>0</v>
      </c>
      <c r="D12" s="716">
        <f>SUM(D13:D19)</f>
        <v>0</v>
      </c>
      <c r="E12" s="720">
        <f t="shared" ref="E12:G12" si="2">SUM(E13:E19)</f>
        <v>0</v>
      </c>
      <c r="F12" s="716">
        <f>SUM(F13:F19)</f>
        <v>0</v>
      </c>
      <c r="G12" s="720">
        <f t="shared" si="2"/>
        <v>0</v>
      </c>
      <c r="H12" s="716">
        <f>SUM(H13:H19)</f>
        <v>0</v>
      </c>
      <c r="I12" s="720">
        <f t="shared" ref="I12" si="3">SUM(I13:I19)</f>
        <v>0</v>
      </c>
      <c r="J12" s="716">
        <f>SUM(J13:J19)</f>
        <v>0</v>
      </c>
      <c r="K12" s="720">
        <f t="shared" ref="K12" si="4">SUM(K13:K19)</f>
        <v>0</v>
      </c>
      <c r="L12" s="716">
        <f>SUM(L13:L19)</f>
        <v>0</v>
      </c>
      <c r="M12" s="720">
        <f t="shared" ref="M12:O12" si="5">SUM(M13:M19)</f>
        <v>0</v>
      </c>
      <c r="N12" s="716">
        <f>SUM(N13:N19)</f>
        <v>0</v>
      </c>
      <c r="O12" s="720">
        <f t="shared" si="5"/>
        <v>0</v>
      </c>
      <c r="P12" s="716">
        <f>SUM(P13:P19)</f>
        <v>0</v>
      </c>
      <c r="Q12" s="725">
        <f t="shared" ref="Q12" si="6">SUM(Q13:Q19)</f>
        <v>0</v>
      </c>
      <c r="R12" s="809">
        <f t="shared" si="0"/>
        <v>0</v>
      </c>
      <c r="S12" s="810">
        <f t="shared" si="0"/>
        <v>0</v>
      </c>
    </row>
    <row r="13" spans="1:19">
      <c r="A13" s="588" t="s">
        <v>1849</v>
      </c>
      <c r="B13" s="718"/>
      <c r="C13" s="724"/>
      <c r="D13" s="718"/>
      <c r="E13" s="721"/>
      <c r="F13" s="718"/>
      <c r="G13" s="721"/>
      <c r="H13" s="718"/>
      <c r="I13" s="721"/>
      <c r="J13" s="718"/>
      <c r="K13" s="721"/>
      <c r="L13" s="718"/>
      <c r="M13" s="721"/>
      <c r="N13" s="718"/>
      <c r="O13" s="721"/>
      <c r="P13" s="718"/>
      <c r="Q13" s="724"/>
      <c r="R13" s="809">
        <f t="shared" si="0"/>
        <v>0</v>
      </c>
      <c r="S13" s="810">
        <f t="shared" si="0"/>
        <v>0</v>
      </c>
    </row>
    <row r="14" spans="1:19">
      <c r="A14" s="588" t="s">
        <v>1850</v>
      </c>
      <c r="B14" s="718"/>
      <c r="C14" s="724"/>
      <c r="D14" s="718"/>
      <c r="E14" s="721"/>
      <c r="F14" s="718"/>
      <c r="G14" s="721"/>
      <c r="H14" s="718"/>
      <c r="I14" s="721"/>
      <c r="J14" s="718"/>
      <c r="K14" s="721"/>
      <c r="L14" s="718"/>
      <c r="M14" s="721"/>
      <c r="N14" s="718"/>
      <c r="O14" s="721"/>
      <c r="P14" s="718"/>
      <c r="Q14" s="724"/>
      <c r="R14" s="809">
        <f t="shared" si="0"/>
        <v>0</v>
      </c>
      <c r="S14" s="810">
        <f t="shared" si="0"/>
        <v>0</v>
      </c>
    </row>
    <row r="15" spans="1:19">
      <c r="A15" s="588" t="s">
        <v>1851</v>
      </c>
      <c r="B15" s="718"/>
      <c r="C15" s="724"/>
      <c r="D15" s="718"/>
      <c r="E15" s="721"/>
      <c r="F15" s="718"/>
      <c r="G15" s="721"/>
      <c r="H15" s="718"/>
      <c r="I15" s="721"/>
      <c r="J15" s="718"/>
      <c r="K15" s="721"/>
      <c r="L15" s="718"/>
      <c r="M15" s="721"/>
      <c r="N15" s="718"/>
      <c r="O15" s="721"/>
      <c r="P15" s="718"/>
      <c r="Q15" s="724"/>
      <c r="R15" s="809">
        <f t="shared" si="0"/>
        <v>0</v>
      </c>
      <c r="S15" s="810">
        <f t="shared" si="0"/>
        <v>0</v>
      </c>
    </row>
    <row r="16" spans="1:19">
      <c r="A16" s="588" t="s">
        <v>1852</v>
      </c>
      <c r="B16" s="718"/>
      <c r="C16" s="724"/>
      <c r="D16" s="718"/>
      <c r="E16" s="721"/>
      <c r="F16" s="718"/>
      <c r="G16" s="721"/>
      <c r="H16" s="718"/>
      <c r="I16" s="721"/>
      <c r="J16" s="718"/>
      <c r="K16" s="721"/>
      <c r="L16" s="718"/>
      <c r="M16" s="721"/>
      <c r="N16" s="718"/>
      <c r="O16" s="721"/>
      <c r="P16" s="718"/>
      <c r="Q16" s="724"/>
      <c r="R16" s="809">
        <f t="shared" si="0"/>
        <v>0</v>
      </c>
      <c r="S16" s="810">
        <f t="shared" si="0"/>
        <v>0</v>
      </c>
    </row>
    <row r="17" spans="1:19">
      <c r="A17" s="588" t="s">
        <v>1853</v>
      </c>
      <c r="B17" s="718"/>
      <c r="C17" s="724"/>
      <c r="D17" s="718"/>
      <c r="E17" s="721"/>
      <c r="F17" s="718"/>
      <c r="G17" s="721"/>
      <c r="H17" s="718"/>
      <c r="I17" s="721"/>
      <c r="J17" s="718"/>
      <c r="K17" s="721"/>
      <c r="L17" s="718"/>
      <c r="M17" s="721"/>
      <c r="N17" s="718"/>
      <c r="O17" s="721"/>
      <c r="P17" s="718"/>
      <c r="Q17" s="724"/>
      <c r="R17" s="809">
        <f t="shared" si="0"/>
        <v>0</v>
      </c>
      <c r="S17" s="810">
        <f t="shared" si="0"/>
        <v>0</v>
      </c>
    </row>
    <row r="18" spans="1:19">
      <c r="A18" s="588" t="s">
        <v>1854</v>
      </c>
      <c r="B18" s="718"/>
      <c r="C18" s="724"/>
      <c r="D18" s="718"/>
      <c r="E18" s="721"/>
      <c r="F18" s="718"/>
      <c r="G18" s="721"/>
      <c r="H18" s="718"/>
      <c r="I18" s="721"/>
      <c r="J18" s="718"/>
      <c r="K18" s="721"/>
      <c r="L18" s="718"/>
      <c r="M18" s="721"/>
      <c r="N18" s="718"/>
      <c r="O18" s="721"/>
      <c r="P18" s="718"/>
      <c r="Q18" s="724"/>
      <c r="R18" s="809">
        <f t="shared" si="0"/>
        <v>0</v>
      </c>
      <c r="S18" s="810">
        <f t="shared" si="0"/>
        <v>0</v>
      </c>
    </row>
    <row r="19" spans="1:19">
      <c r="A19" s="588" t="s">
        <v>104</v>
      </c>
      <c r="B19" s="718"/>
      <c r="C19" s="724"/>
      <c r="D19" s="718"/>
      <c r="E19" s="721"/>
      <c r="F19" s="718"/>
      <c r="G19" s="721"/>
      <c r="H19" s="718"/>
      <c r="I19" s="721"/>
      <c r="J19" s="718"/>
      <c r="K19" s="721"/>
      <c r="L19" s="718"/>
      <c r="M19" s="721"/>
      <c r="N19" s="718"/>
      <c r="O19" s="721"/>
      <c r="P19" s="718"/>
      <c r="Q19" s="724"/>
      <c r="R19" s="809">
        <f t="shared" si="0"/>
        <v>0</v>
      </c>
      <c r="S19" s="810">
        <f t="shared" si="0"/>
        <v>0</v>
      </c>
    </row>
    <row r="20" spans="1:19">
      <c r="A20" s="587" t="s">
        <v>277</v>
      </c>
      <c r="B20" s="718"/>
      <c r="C20" s="724"/>
      <c r="D20" s="718"/>
      <c r="E20" s="721"/>
      <c r="F20" s="718"/>
      <c r="G20" s="721"/>
      <c r="H20" s="718"/>
      <c r="I20" s="721"/>
      <c r="J20" s="718"/>
      <c r="K20" s="721"/>
      <c r="L20" s="718"/>
      <c r="M20" s="721"/>
      <c r="N20" s="718"/>
      <c r="O20" s="721"/>
      <c r="P20" s="718"/>
      <c r="Q20" s="724"/>
      <c r="R20" s="809">
        <f t="shared" si="0"/>
        <v>0</v>
      </c>
      <c r="S20" s="810">
        <f t="shared" si="0"/>
        <v>0</v>
      </c>
    </row>
    <row r="21" spans="1:19">
      <c r="A21" s="799" t="s">
        <v>2234</v>
      </c>
      <c r="B21" s="740"/>
      <c r="C21" s="740"/>
      <c r="D21" s="740"/>
      <c r="E21" s="740"/>
      <c r="F21" s="740"/>
      <c r="G21" s="740"/>
      <c r="H21" s="740"/>
      <c r="I21" s="740"/>
      <c r="J21" s="740"/>
      <c r="K21" s="740"/>
      <c r="L21" s="740"/>
      <c r="M21" s="740"/>
      <c r="N21" s="740"/>
      <c r="O21" s="740"/>
      <c r="P21" s="740"/>
      <c r="Q21" s="740"/>
      <c r="R21" s="809">
        <f t="shared" si="0"/>
        <v>0</v>
      </c>
      <c r="S21" s="810">
        <f t="shared" si="0"/>
        <v>0</v>
      </c>
    </row>
    <row r="22" spans="1:19">
      <c r="A22" s="798"/>
      <c r="B22" s="718"/>
      <c r="C22" s="718"/>
      <c r="D22" s="718"/>
      <c r="E22" s="718"/>
      <c r="F22" s="718"/>
      <c r="G22" s="718"/>
      <c r="H22" s="718"/>
      <c r="I22" s="718"/>
      <c r="J22" s="718"/>
      <c r="K22" s="718"/>
      <c r="L22" s="718"/>
      <c r="M22" s="718"/>
      <c r="N22" s="718"/>
      <c r="O22" s="718"/>
      <c r="P22" s="718"/>
      <c r="Q22" s="718"/>
      <c r="R22" s="809">
        <f t="shared" si="0"/>
        <v>0</v>
      </c>
      <c r="S22" s="810">
        <f t="shared" si="0"/>
        <v>0</v>
      </c>
    </row>
    <row r="23" spans="1:19">
      <c r="A23" s="798"/>
      <c r="B23" s="718"/>
      <c r="C23" s="718"/>
      <c r="D23" s="718"/>
      <c r="E23" s="718"/>
      <c r="F23" s="718"/>
      <c r="G23" s="718"/>
      <c r="H23" s="718"/>
      <c r="I23" s="718"/>
      <c r="J23" s="718"/>
      <c r="K23" s="718"/>
      <c r="L23" s="718"/>
      <c r="M23" s="718"/>
      <c r="N23" s="718"/>
      <c r="O23" s="718"/>
      <c r="P23" s="718"/>
      <c r="Q23" s="718"/>
      <c r="R23" s="809">
        <f t="shared" si="0"/>
        <v>0</v>
      </c>
      <c r="S23" s="810">
        <f t="shared" si="0"/>
        <v>0</v>
      </c>
    </row>
    <row r="24" spans="1:19">
      <c r="A24" s="798"/>
      <c r="B24" s="718"/>
      <c r="C24" s="718"/>
      <c r="D24" s="718"/>
      <c r="E24" s="718"/>
      <c r="F24" s="718"/>
      <c r="G24" s="718"/>
      <c r="H24" s="718"/>
      <c r="I24" s="718"/>
      <c r="J24" s="718"/>
      <c r="K24" s="718"/>
      <c r="L24" s="718"/>
      <c r="M24" s="718"/>
      <c r="N24" s="718"/>
      <c r="O24" s="718"/>
      <c r="P24" s="718"/>
      <c r="Q24" s="718"/>
      <c r="R24" s="809">
        <f t="shared" si="0"/>
        <v>0</v>
      </c>
      <c r="S24" s="810">
        <f t="shared" si="0"/>
        <v>0</v>
      </c>
    </row>
    <row r="25" spans="1:19">
      <c r="A25" s="798"/>
      <c r="B25" s="718"/>
      <c r="C25" s="718"/>
      <c r="D25" s="718"/>
      <c r="E25" s="718"/>
      <c r="F25" s="718"/>
      <c r="G25" s="718"/>
      <c r="H25" s="718"/>
      <c r="I25" s="718"/>
      <c r="J25" s="718"/>
      <c r="K25" s="718"/>
      <c r="L25" s="718"/>
      <c r="M25" s="718"/>
      <c r="N25" s="718"/>
      <c r="O25" s="718"/>
      <c r="P25" s="718"/>
      <c r="Q25" s="718"/>
      <c r="R25" s="809">
        <f t="shared" si="0"/>
        <v>0</v>
      </c>
      <c r="S25" s="810">
        <f t="shared" si="0"/>
        <v>0</v>
      </c>
    </row>
    <row r="26" spans="1:19">
      <c r="A26" s="798"/>
      <c r="B26" s="718"/>
      <c r="C26" s="718"/>
      <c r="D26" s="718"/>
      <c r="E26" s="718"/>
      <c r="F26" s="718"/>
      <c r="G26" s="718"/>
      <c r="H26" s="718"/>
      <c r="I26" s="718"/>
      <c r="J26" s="718"/>
      <c r="K26" s="718"/>
      <c r="L26" s="718"/>
      <c r="M26" s="718"/>
      <c r="N26" s="718"/>
      <c r="O26" s="718"/>
      <c r="P26" s="718"/>
      <c r="Q26" s="718"/>
      <c r="R26" s="809">
        <f t="shared" si="0"/>
        <v>0</v>
      </c>
      <c r="S26" s="810">
        <f t="shared" si="0"/>
        <v>0</v>
      </c>
    </row>
    <row r="27" spans="1:19">
      <c r="A27" s="798"/>
      <c r="B27" s="718"/>
      <c r="C27" s="718"/>
      <c r="D27" s="718"/>
      <c r="E27" s="718"/>
      <c r="F27" s="718"/>
      <c r="G27" s="718"/>
      <c r="H27" s="718"/>
      <c r="I27" s="718"/>
      <c r="J27" s="718"/>
      <c r="K27" s="718"/>
      <c r="L27" s="718"/>
      <c r="M27" s="718"/>
      <c r="N27" s="718"/>
      <c r="O27" s="718"/>
      <c r="P27" s="718"/>
      <c r="Q27" s="718"/>
      <c r="R27" s="809">
        <f t="shared" si="0"/>
        <v>0</v>
      </c>
      <c r="S27" s="810">
        <f t="shared" si="0"/>
        <v>0</v>
      </c>
    </row>
    <row r="28" spans="1:19">
      <c r="A28" s="738" t="s">
        <v>105</v>
      </c>
      <c r="B28" s="739">
        <f>SUM(B10:B12,B20,B22:B27)</f>
        <v>0</v>
      </c>
      <c r="C28" s="739">
        <f t="shared" ref="C28:S28" si="7">SUM(C10:C12,C20,C22:C27)</f>
        <v>0</v>
      </c>
      <c r="D28" s="739">
        <f t="shared" si="7"/>
        <v>0</v>
      </c>
      <c r="E28" s="739">
        <f t="shared" si="7"/>
        <v>0</v>
      </c>
      <c r="F28" s="739">
        <f t="shared" si="7"/>
        <v>0</v>
      </c>
      <c r="G28" s="739">
        <f t="shared" si="7"/>
        <v>0</v>
      </c>
      <c r="H28" s="739">
        <f t="shared" si="7"/>
        <v>0</v>
      </c>
      <c r="I28" s="739">
        <f t="shared" si="7"/>
        <v>0</v>
      </c>
      <c r="J28" s="739">
        <f t="shared" si="7"/>
        <v>0</v>
      </c>
      <c r="K28" s="739">
        <f t="shared" si="7"/>
        <v>0</v>
      </c>
      <c r="L28" s="739">
        <f t="shared" si="7"/>
        <v>0</v>
      </c>
      <c r="M28" s="739">
        <f t="shared" si="7"/>
        <v>0</v>
      </c>
      <c r="N28" s="739">
        <f t="shared" si="7"/>
        <v>0</v>
      </c>
      <c r="O28" s="739">
        <f t="shared" si="7"/>
        <v>0</v>
      </c>
      <c r="P28" s="739">
        <f t="shared" si="7"/>
        <v>0</v>
      </c>
      <c r="Q28" s="739">
        <f t="shared" si="7"/>
        <v>0</v>
      </c>
      <c r="R28" s="739">
        <f t="shared" si="7"/>
        <v>0</v>
      </c>
      <c r="S28" s="810">
        <f t="shared" si="7"/>
        <v>0</v>
      </c>
    </row>
    <row r="29" spans="1:19" ht="22.15" customHeight="1" thickBot="1">
      <c r="A29" s="406" t="s">
        <v>1848</v>
      </c>
      <c r="B29" s="589"/>
      <c r="C29" s="589"/>
      <c r="D29" s="589"/>
      <c r="E29" s="589"/>
      <c r="F29" s="589"/>
      <c r="G29" s="589"/>
      <c r="H29" s="589"/>
      <c r="I29" s="589"/>
      <c r="J29" s="589"/>
      <c r="K29" s="589"/>
      <c r="L29" s="590"/>
      <c r="M29" s="590"/>
      <c r="N29" s="590"/>
      <c r="O29" s="591"/>
    </row>
    <row r="30" spans="1:19">
      <c r="A30" s="801"/>
      <c r="B30" s="978" t="s">
        <v>2235</v>
      </c>
      <c r="C30" s="979"/>
      <c r="D30" s="979"/>
      <c r="E30" s="979"/>
      <c r="F30" s="980"/>
      <c r="G30" s="978" t="s">
        <v>2236</v>
      </c>
      <c r="H30" s="979"/>
      <c r="I30" s="979"/>
      <c r="J30" s="979"/>
      <c r="K30" s="980"/>
      <c r="L30" s="590"/>
      <c r="M30" s="590"/>
      <c r="N30" s="590"/>
      <c r="O30" s="591"/>
    </row>
    <row r="31" spans="1:19" ht="23.65">
      <c r="A31" s="802"/>
      <c r="B31" s="802" t="s">
        <v>272</v>
      </c>
      <c r="C31" s="802" t="s">
        <v>273</v>
      </c>
      <c r="D31" s="803" t="s">
        <v>278</v>
      </c>
      <c r="E31" s="802" t="s">
        <v>1914</v>
      </c>
      <c r="F31" s="802" t="s">
        <v>105</v>
      </c>
      <c r="G31" s="802" t="s">
        <v>272</v>
      </c>
      <c r="H31" s="802" t="s">
        <v>273</v>
      </c>
      <c r="I31" s="803" t="s">
        <v>278</v>
      </c>
      <c r="J31" s="802" t="s">
        <v>1914</v>
      </c>
      <c r="K31" s="802" t="s">
        <v>105</v>
      </c>
      <c r="L31" s="590"/>
      <c r="M31" s="590"/>
      <c r="N31" s="590"/>
      <c r="O31" s="591"/>
    </row>
    <row r="32" spans="1:19">
      <c r="A32" s="592" t="s">
        <v>274</v>
      </c>
      <c r="B32" s="541">
        <v>0</v>
      </c>
      <c r="C32" s="541"/>
      <c r="D32" s="541"/>
      <c r="E32" s="541"/>
      <c r="F32" s="593">
        <f>SUM(B32:E32)</f>
        <v>0</v>
      </c>
      <c r="G32" s="804"/>
      <c r="H32" s="804"/>
      <c r="I32" s="804"/>
      <c r="J32" s="804"/>
      <c r="K32" s="805">
        <f>SUM(G32:J32)</f>
        <v>0</v>
      </c>
      <c r="L32" s="590"/>
      <c r="M32" s="590"/>
      <c r="N32" s="590"/>
      <c r="O32" s="591"/>
    </row>
    <row r="33" spans="1:15">
      <c r="A33" s="592" t="s">
        <v>275</v>
      </c>
      <c r="B33" s="541"/>
      <c r="C33" s="541"/>
      <c r="D33" s="541"/>
      <c r="E33" s="541"/>
      <c r="F33" s="593">
        <f t="shared" ref="F33:F43" si="8">SUM(B33:E33)</f>
        <v>0</v>
      </c>
      <c r="G33" s="804"/>
      <c r="H33" s="804"/>
      <c r="I33" s="804"/>
      <c r="J33" s="804"/>
      <c r="K33" s="805">
        <f t="shared" ref="K33:K35" si="9">SUM(G33:J33)</f>
        <v>0</v>
      </c>
      <c r="L33" s="590"/>
      <c r="M33" s="590"/>
      <c r="N33" s="590"/>
      <c r="O33" s="591"/>
    </row>
    <row r="34" spans="1:15">
      <c r="A34" s="592" t="s">
        <v>276</v>
      </c>
      <c r="B34" s="541"/>
      <c r="C34" s="541"/>
      <c r="D34" s="541"/>
      <c r="E34" s="541"/>
      <c r="F34" s="593">
        <f t="shared" si="8"/>
        <v>0</v>
      </c>
      <c r="G34" s="804"/>
      <c r="H34" s="804"/>
      <c r="I34" s="804"/>
      <c r="J34" s="804"/>
      <c r="K34" s="805">
        <f t="shared" si="9"/>
        <v>0</v>
      </c>
      <c r="L34" s="590"/>
      <c r="M34" s="590"/>
      <c r="N34" s="590"/>
      <c r="O34" s="591"/>
    </row>
    <row r="35" spans="1:15">
      <c r="A35" s="592" t="s">
        <v>277</v>
      </c>
      <c r="B35" s="541">
        <v>0</v>
      </c>
      <c r="C35" s="541"/>
      <c r="D35" s="541"/>
      <c r="E35" s="541"/>
      <c r="F35" s="593">
        <f t="shared" si="8"/>
        <v>0</v>
      </c>
      <c r="G35" s="804"/>
      <c r="H35" s="804"/>
      <c r="I35" s="804"/>
      <c r="J35" s="804"/>
      <c r="K35" s="805">
        <f t="shared" si="9"/>
        <v>0</v>
      </c>
      <c r="L35" s="590"/>
      <c r="M35" s="590"/>
      <c r="N35" s="590"/>
      <c r="O35" s="591"/>
    </row>
    <row r="36" spans="1:15">
      <c r="A36" s="799" t="s">
        <v>2234</v>
      </c>
      <c r="B36" s="740"/>
      <c r="C36" s="740"/>
      <c r="D36" s="740"/>
      <c r="E36" s="740"/>
      <c r="F36" s="593"/>
      <c r="G36" s="806"/>
      <c r="H36" s="806"/>
      <c r="I36" s="806"/>
      <c r="J36" s="806"/>
      <c r="K36" s="805"/>
      <c r="L36" s="590"/>
      <c r="M36" s="590"/>
      <c r="N36" s="590"/>
      <c r="O36" s="591"/>
    </row>
    <row r="37" spans="1:15">
      <c r="A37" s="592"/>
      <c r="B37" s="541">
        <v>0</v>
      </c>
      <c r="C37" s="541"/>
      <c r="D37" s="541"/>
      <c r="E37" s="541"/>
      <c r="F37" s="593">
        <f t="shared" si="8"/>
        <v>0</v>
      </c>
      <c r="G37" s="804"/>
      <c r="H37" s="804"/>
      <c r="I37" s="804"/>
      <c r="J37" s="804"/>
      <c r="K37" s="805">
        <f t="shared" ref="K37:K43" si="10">SUM(G37:J37)</f>
        <v>0</v>
      </c>
      <c r="L37" s="590"/>
      <c r="M37" s="590"/>
      <c r="N37" s="590"/>
      <c r="O37" s="591"/>
    </row>
    <row r="38" spans="1:15">
      <c r="A38" s="800"/>
      <c r="B38" s="541"/>
      <c r="C38" s="737"/>
      <c r="D38" s="737"/>
      <c r="E38" s="737"/>
      <c r="F38" s="593">
        <f t="shared" si="8"/>
        <v>0</v>
      </c>
      <c r="G38" s="804"/>
      <c r="H38" s="807"/>
      <c r="I38" s="807"/>
      <c r="J38" s="807"/>
      <c r="K38" s="805">
        <f t="shared" si="10"/>
        <v>0</v>
      </c>
      <c r="L38" s="590"/>
      <c r="M38" s="590"/>
      <c r="N38" s="590"/>
      <c r="O38" s="591"/>
    </row>
    <row r="39" spans="1:15">
      <c r="A39" s="800"/>
      <c r="B39" s="541"/>
      <c r="C39" s="737"/>
      <c r="D39" s="737"/>
      <c r="E39" s="737"/>
      <c r="F39" s="593">
        <f t="shared" si="8"/>
        <v>0</v>
      </c>
      <c r="G39" s="804"/>
      <c r="H39" s="807"/>
      <c r="I39" s="807"/>
      <c r="J39" s="807"/>
      <c r="K39" s="805">
        <f t="shared" si="10"/>
        <v>0</v>
      </c>
      <c r="L39" s="590"/>
      <c r="M39" s="590"/>
      <c r="N39" s="590"/>
      <c r="O39" s="591"/>
    </row>
    <row r="40" spans="1:15">
      <c r="A40" s="800"/>
      <c r="B40" s="541"/>
      <c r="C40" s="737"/>
      <c r="D40" s="737"/>
      <c r="E40" s="737"/>
      <c r="F40" s="593">
        <f t="shared" si="8"/>
        <v>0</v>
      </c>
      <c r="G40" s="804"/>
      <c r="H40" s="807"/>
      <c r="I40" s="807"/>
      <c r="J40" s="807"/>
      <c r="K40" s="805">
        <f t="shared" si="10"/>
        <v>0</v>
      </c>
      <c r="L40" s="590"/>
      <c r="M40" s="590"/>
      <c r="N40" s="590"/>
      <c r="O40" s="591"/>
    </row>
    <row r="41" spans="1:15">
      <c r="A41" s="800"/>
      <c r="B41" s="541"/>
      <c r="C41" s="737"/>
      <c r="D41" s="737"/>
      <c r="E41" s="737"/>
      <c r="F41" s="593">
        <f t="shared" si="8"/>
        <v>0</v>
      </c>
      <c r="G41" s="804"/>
      <c r="H41" s="807"/>
      <c r="I41" s="807"/>
      <c r="J41" s="807"/>
      <c r="K41" s="805">
        <f t="shared" si="10"/>
        <v>0</v>
      </c>
      <c r="L41" s="590"/>
      <c r="M41" s="590"/>
      <c r="N41" s="590"/>
      <c r="O41" s="591"/>
    </row>
    <row r="42" spans="1:15">
      <c r="A42" s="800"/>
      <c r="B42" s="541"/>
      <c r="C42" s="737"/>
      <c r="D42" s="737"/>
      <c r="E42" s="737"/>
      <c r="F42" s="593">
        <f t="shared" si="8"/>
        <v>0</v>
      </c>
      <c r="G42" s="804"/>
      <c r="H42" s="807"/>
      <c r="I42" s="807"/>
      <c r="J42" s="807"/>
      <c r="K42" s="805">
        <f t="shared" si="10"/>
        <v>0</v>
      </c>
      <c r="L42" s="590"/>
      <c r="M42" s="590"/>
      <c r="N42" s="590"/>
      <c r="O42" s="591"/>
    </row>
    <row r="43" spans="1:15" ht="14.25" thickBot="1">
      <c r="A43" s="736"/>
      <c r="B43" s="541"/>
      <c r="C43" s="737"/>
      <c r="D43" s="737"/>
      <c r="E43" s="737"/>
      <c r="F43" s="593">
        <f t="shared" si="8"/>
        <v>0</v>
      </c>
      <c r="G43" s="804"/>
      <c r="H43" s="807"/>
      <c r="I43" s="807"/>
      <c r="J43" s="807"/>
      <c r="K43" s="805">
        <f t="shared" si="10"/>
        <v>0</v>
      </c>
      <c r="L43" s="595"/>
      <c r="M43" s="595"/>
      <c r="N43" s="595"/>
      <c r="O43" s="596"/>
    </row>
    <row r="44" spans="1:15" ht="14.25" thickBot="1">
      <c r="A44" s="594" t="s">
        <v>105</v>
      </c>
      <c r="B44" s="557">
        <f>SUM(B32:B35,B37:B43)</f>
        <v>0</v>
      </c>
      <c r="C44" s="557">
        <f t="shared" ref="C44:F44" si="11">SUM(C32:C35,C37:C43)</f>
        <v>0</v>
      </c>
      <c r="D44" s="557">
        <f t="shared" si="11"/>
        <v>0</v>
      </c>
      <c r="E44" s="557">
        <f t="shared" si="11"/>
        <v>0</v>
      </c>
      <c r="F44" s="557">
        <f t="shared" si="11"/>
        <v>0</v>
      </c>
      <c r="G44" s="808">
        <f>SUM(G32:G35,G37:G43)</f>
        <v>0</v>
      </c>
      <c r="H44" s="808">
        <f t="shared" ref="H44:K44" si="12">SUM(H32:H35,H37:H43)</f>
        <v>0</v>
      </c>
      <c r="I44" s="808">
        <f t="shared" si="12"/>
        <v>0</v>
      </c>
      <c r="J44" s="808">
        <f t="shared" si="12"/>
        <v>0</v>
      </c>
      <c r="K44" s="808">
        <f t="shared" si="12"/>
        <v>0</v>
      </c>
    </row>
  </sheetData>
  <sheetProtection algorithmName="SHA-512" hashValue="Je0V8ZhhMO3ss2g7fliQkeNtqL9tAImmIx5qNJfsOzyWYLjW3GrbrHQcaiYPslXjgo0qpnVxW8F5yf7yuO2aOw==" saltValue="SYIqEFvfFw1yf7lL6CHQ8Q==" spinCount="100000" sheet="1" objects="1" scenarios="1"/>
  <dataConsolidate/>
  <mergeCells count="12">
    <mergeCell ref="B30:F30"/>
    <mergeCell ref="G30:K30"/>
    <mergeCell ref="B8:C8"/>
    <mergeCell ref="D8:E8"/>
    <mergeCell ref="F8:G8"/>
    <mergeCell ref="H8:I8"/>
    <mergeCell ref="J8:K8"/>
    <mergeCell ref="A7:B7"/>
    <mergeCell ref="N8:O8"/>
    <mergeCell ref="L8:M8"/>
    <mergeCell ref="P8:Q8"/>
    <mergeCell ref="R8:S8"/>
  </mergeCells>
  <dataValidations count="2">
    <dataValidation type="decimal" operator="greaterThanOrEqual" allowBlank="1" showInputMessage="1" showErrorMessage="1" sqref="B32:K44 Q12:S12 R13:S20 C12 E12 G12 I12 M12 K12 R10:S11 O12 Q21:S28 C21:C28 E21:E28 G21:G28 I21:I28 K21:K28 M21:M28 O21:O28 B10:B28 L10:L28 J10:J28 H10:H28 F10:F28 N10:N28 P10:P28 D10:D28" xr:uid="{00000000-0002-0000-0C00-000000000000}">
      <formula1>0</formula1>
    </dataValidation>
    <dataValidation type="whole" operator="greaterThanOrEqual" allowBlank="1" showInputMessage="1" showErrorMessage="1" sqref="O10:O11 C13:C20 C10:C11 Q13:Q20 K10:K11 K13:K20 E13:E20 E10:E11 Q10:Q11 M10:M11 G13:G20 G10:G11 I10:I11 M13:M20 I13:I20 O13:O20" xr:uid="{00000000-0002-0000-0C00-000001000000}">
      <formula1>0</formula1>
    </dataValidation>
  </dataValidations>
  <printOptions horizontalCentered="1" gridLinesSet="0"/>
  <pageMargins left="0.5" right="0.5" top="0.5" bottom="0.5" header="0.35" footer="0.35"/>
  <pageSetup scale="50" fitToHeight="9999" orientation="landscape" horizontalDpi="300" verticalDpi="300" r:id="rId1"/>
  <headerFooter alignWithMargins="0">
    <oddHeader>&amp;L&amp;R&amp;C&amp;"Calibri"&amp;10&amp;K000000 PUBLIC&amp;1#_x000D_&amp;"Arialri"&amp;10&amp;K000000MBK108&amp;L&amp;G&amp;R&amp;C&amp;"Calibri"&amp;10&amp;K000000 PUBLIC&amp;1#_x000D_&amp;"Arialri"&amp;10&amp;K000000MBK108&amp;L</oddHeader>
    <oddFooter>&amp;L&amp;R&amp;CPage &amp;P of &amp;N&amp;L_x000D_&amp;1#&amp;"Calibri"&amp;10&amp;K000000 PUBLIC</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1">
    <tabColor rgb="FFFF0000"/>
  </sheetPr>
  <dimension ref="A1:J35"/>
  <sheetViews>
    <sheetView showGridLines="0" zoomScaleNormal="100" zoomScaleSheetLayoutView="100" workbookViewId="0">
      <selection activeCell="F15" sqref="F15"/>
    </sheetView>
  </sheetViews>
  <sheetFormatPr defaultColWidth="11.3984375" defaultRowHeight="12.75"/>
  <cols>
    <col min="1" max="1" width="8.3984375" style="181" customWidth="1"/>
    <col min="2" max="2" width="36.73046875" style="181" bestFit="1" customWidth="1"/>
    <col min="3" max="3" width="16.265625" style="181" customWidth="1"/>
    <col min="4" max="4" width="16.59765625" style="181" customWidth="1"/>
    <col min="5" max="5" width="12.265625" style="181" bestFit="1" customWidth="1"/>
    <col min="6" max="6" width="28.1328125" style="181" customWidth="1"/>
    <col min="7" max="16384" width="11.3984375" style="181"/>
  </cols>
  <sheetData>
    <row r="1" spans="1:10" s="200" customFormat="1" ht="15.4">
      <c r="A1" s="389" t="s">
        <v>223</v>
      </c>
      <c r="B1" s="46"/>
      <c r="C1" s="390"/>
      <c r="D1" s="410" t="s">
        <v>2120</v>
      </c>
      <c r="E1" s="44"/>
      <c r="F1" s="42"/>
      <c r="G1" s="42"/>
      <c r="H1" s="42"/>
      <c r="I1" s="42"/>
      <c r="J1" s="42"/>
    </row>
    <row r="2" spans="1:10" s="200" customFormat="1" ht="0.4" customHeight="1">
      <c r="A2" s="407"/>
      <c r="B2" s="278"/>
      <c r="C2" s="278"/>
      <c r="D2" s="42"/>
      <c r="E2" s="42"/>
      <c r="F2" s="42"/>
      <c r="G2" s="42"/>
      <c r="H2" s="42"/>
      <c r="I2" s="42"/>
      <c r="J2" s="42"/>
    </row>
    <row r="3" spans="1:10" s="413" customFormat="1" ht="13.15" customHeight="1">
      <c r="A3" s="418" t="s">
        <v>153</v>
      </c>
      <c r="B3" s="451">
        <f>'Cover Page'!C2</f>
        <v>0</v>
      </c>
      <c r="C3" s="411"/>
      <c r="D3" s="412"/>
      <c r="E3" s="412"/>
      <c r="F3" s="412"/>
      <c r="G3" s="412"/>
      <c r="H3" s="412"/>
      <c r="I3" s="412"/>
      <c r="J3" s="412"/>
    </row>
    <row r="4" spans="1:10" s="413" customFormat="1" ht="13.15" customHeight="1">
      <c r="A4" s="418" t="s">
        <v>637</v>
      </c>
      <c r="B4" s="451">
        <f>'Cover Page'!C3</f>
        <v>0</v>
      </c>
      <c r="C4" s="411"/>
      <c r="D4" s="412"/>
      <c r="E4" s="412"/>
      <c r="F4" s="412"/>
      <c r="G4" s="412"/>
      <c r="H4" s="412"/>
      <c r="I4" s="412"/>
      <c r="J4" s="412"/>
    </row>
    <row r="5" spans="1:10" s="413" customFormat="1" ht="11.65" customHeight="1">
      <c r="A5" s="418" t="s">
        <v>638</v>
      </c>
      <c r="B5" s="452" t="str">
        <f>'Cover Page'!C4</f>
        <v>10/00/2000</v>
      </c>
      <c r="C5" s="411"/>
      <c r="D5" s="412"/>
      <c r="E5" s="412"/>
      <c r="F5" s="412"/>
      <c r="G5" s="412"/>
      <c r="H5" s="412"/>
      <c r="I5" s="412"/>
      <c r="J5" s="412"/>
    </row>
    <row r="6" spans="1:10" s="412" customFormat="1" ht="13.9" customHeight="1" thickBot="1">
      <c r="A6" s="431" t="s">
        <v>2404</v>
      </c>
      <c r="B6" s="432"/>
      <c r="C6" s="433"/>
      <c r="D6" s="433"/>
      <c r="F6" s="429"/>
      <c r="G6" s="429"/>
      <c r="H6" s="429"/>
    </row>
    <row r="7" spans="1:10">
      <c r="A7" s="176" t="s">
        <v>174</v>
      </c>
      <c r="B7" s="140" t="s">
        <v>1765</v>
      </c>
      <c r="C7" s="141" t="s">
        <v>1766</v>
      </c>
      <c r="D7" s="174" t="s">
        <v>442</v>
      </c>
    </row>
    <row r="8" spans="1:10">
      <c r="A8" s="491">
        <v>1</v>
      </c>
      <c r="B8" s="396">
        <v>200</v>
      </c>
      <c r="C8" s="644"/>
      <c r="D8" s="321">
        <f>B8*C8</f>
        <v>0</v>
      </c>
      <c r="E8" s="777"/>
    </row>
    <row r="9" spans="1:10">
      <c r="A9" s="491">
        <v>2</v>
      </c>
      <c r="B9" s="396">
        <v>100</v>
      </c>
      <c r="C9" s="644"/>
      <c r="D9" s="321">
        <f>B9*C9</f>
        <v>0</v>
      </c>
    </row>
    <row r="10" spans="1:10">
      <c r="A10" s="491">
        <v>3</v>
      </c>
      <c r="B10" s="397">
        <v>50</v>
      </c>
      <c r="C10" s="645"/>
      <c r="D10" s="322">
        <f>B10*C10</f>
        <v>0</v>
      </c>
    </row>
    <row r="11" spans="1:10">
      <c r="A11" s="491">
        <v>4</v>
      </c>
      <c r="B11" s="397">
        <v>20</v>
      </c>
      <c r="C11" s="645"/>
      <c r="D11" s="322">
        <f t="shared" ref="D11:D15" si="0">B11*C11</f>
        <v>0</v>
      </c>
    </row>
    <row r="12" spans="1:10" ht="14.25">
      <c r="A12" s="491">
        <v>5</v>
      </c>
      <c r="B12" s="397">
        <v>10</v>
      </c>
      <c r="C12" s="645"/>
      <c r="D12" s="322">
        <f t="shared" si="0"/>
        <v>0</v>
      </c>
      <c r="E12" s="182"/>
      <c r="F12" s="182"/>
    </row>
    <row r="13" spans="1:10" ht="14.25">
      <c r="A13" s="491">
        <v>6</v>
      </c>
      <c r="B13" s="397">
        <v>5</v>
      </c>
      <c r="C13" s="645"/>
      <c r="D13" s="322">
        <f t="shared" si="0"/>
        <v>0</v>
      </c>
      <c r="E13" s="182"/>
      <c r="F13" s="182"/>
    </row>
    <row r="14" spans="1:10" ht="14.25">
      <c r="A14" s="491">
        <v>7</v>
      </c>
      <c r="B14" s="397">
        <v>2</v>
      </c>
      <c r="C14" s="645"/>
      <c r="D14" s="322">
        <f t="shared" si="0"/>
        <v>0</v>
      </c>
      <c r="E14" s="182"/>
      <c r="F14" s="182"/>
    </row>
    <row r="15" spans="1:10" ht="14.25">
      <c r="A15" s="491">
        <v>8</v>
      </c>
      <c r="B15" s="397">
        <v>1</v>
      </c>
      <c r="C15" s="645"/>
      <c r="D15" s="322">
        <f t="shared" si="0"/>
        <v>0</v>
      </c>
      <c r="E15" s="182"/>
      <c r="F15" s="182"/>
    </row>
    <row r="16" spans="1:10" ht="14.25">
      <c r="A16" s="491">
        <v>9</v>
      </c>
      <c r="B16" s="397" t="s">
        <v>1774</v>
      </c>
      <c r="C16" s="180"/>
      <c r="D16" s="320"/>
      <c r="E16" s="182"/>
      <c r="F16" s="182"/>
    </row>
    <row r="17" spans="1:6" ht="14.65" thickBot="1">
      <c r="A17" s="175"/>
      <c r="B17" s="170" t="s">
        <v>105</v>
      </c>
      <c r="C17" s="170"/>
      <c r="D17" s="310">
        <f>SUM(D8:D16)</f>
        <v>0</v>
      </c>
      <c r="E17" s="182"/>
      <c r="F17" s="182"/>
    </row>
    <row r="18" spans="1:6" ht="13.15" customHeight="1" thickBot="1">
      <c r="A18" s="184"/>
      <c r="B18" s="183"/>
      <c r="C18" s="183"/>
      <c r="D18" s="185"/>
      <c r="E18" s="182"/>
      <c r="F18" s="182"/>
    </row>
    <row r="19" spans="1:6">
      <c r="A19" s="176" t="s">
        <v>175</v>
      </c>
      <c r="B19" s="140" t="s">
        <v>1764</v>
      </c>
      <c r="C19" s="141"/>
      <c r="D19" s="492"/>
    </row>
    <row r="20" spans="1:6">
      <c r="A20" s="493">
        <v>1</v>
      </c>
      <c r="B20" s="177">
        <v>2</v>
      </c>
      <c r="C20" s="645"/>
      <c r="D20" s="321">
        <f>B20*C20</f>
        <v>0</v>
      </c>
    </row>
    <row r="21" spans="1:6">
      <c r="A21" s="493">
        <v>2</v>
      </c>
      <c r="B21" s="178">
        <v>1</v>
      </c>
      <c r="C21" s="645"/>
      <c r="D21" s="322">
        <f>B21*C21</f>
        <v>0</v>
      </c>
    </row>
    <row r="22" spans="1:6">
      <c r="A22" s="493">
        <v>3</v>
      </c>
      <c r="B22" s="178">
        <v>0.5</v>
      </c>
      <c r="C22" s="645"/>
      <c r="D22" s="322">
        <f t="shared" ref="D22:D26" si="1">B22*C22</f>
        <v>0</v>
      </c>
    </row>
    <row r="23" spans="1:6">
      <c r="A23" s="493">
        <v>4</v>
      </c>
      <c r="B23" s="178">
        <v>0.2</v>
      </c>
      <c r="C23" s="645"/>
      <c r="D23" s="322">
        <f t="shared" si="1"/>
        <v>0</v>
      </c>
    </row>
    <row r="24" spans="1:6">
      <c r="A24" s="493">
        <v>5</v>
      </c>
      <c r="B24" s="178">
        <v>0.1</v>
      </c>
      <c r="C24" s="645"/>
      <c r="D24" s="322">
        <f t="shared" si="1"/>
        <v>0</v>
      </c>
    </row>
    <row r="25" spans="1:6">
      <c r="A25" s="493">
        <v>6</v>
      </c>
      <c r="B25" s="178">
        <v>0.05</v>
      </c>
      <c r="C25" s="645"/>
      <c r="D25" s="322">
        <f t="shared" si="1"/>
        <v>0</v>
      </c>
    </row>
    <row r="26" spans="1:6">
      <c r="A26" s="493">
        <v>7</v>
      </c>
      <c r="B26" s="178">
        <v>0.01</v>
      </c>
      <c r="C26" s="645"/>
      <c r="D26" s="322">
        <f t="shared" si="1"/>
        <v>0</v>
      </c>
    </row>
    <row r="27" spans="1:6">
      <c r="A27" s="493">
        <v>8</v>
      </c>
      <c r="B27" s="178" t="s">
        <v>1775</v>
      </c>
      <c r="C27" s="180"/>
      <c r="D27" s="319"/>
    </row>
    <row r="28" spans="1:6" ht="13.15" thickBot="1">
      <c r="A28" s="175"/>
      <c r="B28" s="170" t="s">
        <v>105</v>
      </c>
      <c r="C28" s="170"/>
      <c r="D28" s="310">
        <f>SUM(D20:D27)</f>
        <v>0</v>
      </c>
    </row>
    <row r="29" spans="1:6" ht="13.15" thickBot="1">
      <c r="A29" s="184"/>
      <c r="B29" s="183"/>
      <c r="C29" s="183"/>
      <c r="D29" s="323"/>
    </row>
    <row r="30" spans="1:6">
      <c r="A30" s="176" t="s">
        <v>1776</v>
      </c>
      <c r="B30" s="140" t="s">
        <v>1876</v>
      </c>
      <c r="C30" s="141"/>
      <c r="D30" s="492"/>
    </row>
    <row r="31" spans="1:6" ht="13.15">
      <c r="A31" s="494"/>
      <c r="B31" s="490" t="s">
        <v>1874</v>
      </c>
      <c r="C31" s="186"/>
      <c r="D31" s="324"/>
    </row>
    <row r="32" spans="1:6" ht="13.15">
      <c r="A32" s="494"/>
      <c r="B32" s="490" t="s">
        <v>1875</v>
      </c>
      <c r="C32" s="186"/>
      <c r="D32" s="324"/>
    </row>
    <row r="33" spans="1:4" ht="13.15">
      <c r="A33" s="494"/>
      <c r="B33" s="490" t="s">
        <v>103</v>
      </c>
      <c r="C33" s="179"/>
      <c r="D33" s="324"/>
    </row>
    <row r="34" spans="1:4" ht="13.15" thickBot="1">
      <c r="A34" s="175"/>
      <c r="B34" s="170" t="s">
        <v>105</v>
      </c>
      <c r="C34" s="170"/>
      <c r="D34" s="310">
        <f>D31+D32+D33</f>
        <v>0</v>
      </c>
    </row>
    <row r="35" spans="1:4" ht="13.15" thickBot="1">
      <c r="A35" s="375"/>
      <c r="B35" s="318" t="s">
        <v>368</v>
      </c>
      <c r="C35" s="318"/>
      <c r="D35" s="311">
        <f>D17+D28+D34</f>
        <v>0</v>
      </c>
    </row>
  </sheetData>
  <sheetProtection algorithmName="SHA-512" hashValue="D5NNE9iuhIaNWSksahhMa2rO8GOcxRwYciNe14ieQh/2768holnr1OH9aDv/HZk1YwvxDFNDe5Hvk12w/7ZfAA==" saltValue="/xb0VIIYkJ6P73br+S8DrA==" spinCount="100000" sheet="1" objects="1" scenarios="1"/>
  <dataValidations count="2">
    <dataValidation type="decimal" operator="greaterThanOrEqual" allowBlank="1" showInputMessage="1" showErrorMessage="1" sqref="C16:C17 D8:D17 D20:D28 C27:C28 C31:D35" xr:uid="{00000000-0002-0000-0D00-000000000000}">
      <formula1>0</formula1>
    </dataValidation>
    <dataValidation type="whole" operator="greaterThanOrEqual" allowBlank="1" showInputMessage="1" showErrorMessage="1" sqref="C8:C15 C20:C26" xr:uid="{00000000-0002-0000-0D00-000001000000}">
      <formula1>0</formula1>
    </dataValidation>
  </dataValidations>
  <pageMargins left="0.7" right="0.7" top="0.75" bottom="0.75" header="0.3" footer="0.3"/>
  <pageSetup paperSize="9" orientation="portrait" r:id="rId1"/>
  <headerFooter>
    <oddHeader>&amp;C&amp;"Calibri"&amp;10&amp;K000000 PUBLIC&amp;1#_x000D_&amp;G</oddHeader>
    <oddFooter>&amp;C_x000D_&amp;1#&amp;"Calibri"&amp;10&amp;K000000 PUBLIC</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2">
    <tabColor rgb="FFFF0000"/>
    <pageSetUpPr fitToPage="1"/>
  </sheetPr>
  <dimension ref="A1:J35"/>
  <sheetViews>
    <sheetView showGridLines="0" zoomScaleNormal="100" zoomScaleSheetLayoutView="100" workbookViewId="0">
      <selection activeCell="A12" sqref="A12"/>
    </sheetView>
  </sheetViews>
  <sheetFormatPr defaultColWidth="12" defaultRowHeight="15.4"/>
  <cols>
    <col min="1" max="1" width="9.1328125" style="42" customWidth="1"/>
    <col min="2" max="2" width="45.73046875" style="42" customWidth="1"/>
    <col min="3" max="3" width="16.3984375" style="42" bestFit="1" customWidth="1"/>
    <col min="4" max="4" width="17.265625" style="42" customWidth="1"/>
    <col min="5" max="5" width="15.86328125" style="42" bestFit="1" customWidth="1"/>
    <col min="6" max="6" width="17.73046875" style="42" customWidth="1"/>
    <col min="7" max="7" width="62.59765625" style="42" bestFit="1" customWidth="1"/>
    <col min="8" max="255" width="12" style="42"/>
    <col min="256" max="256" width="6.59765625" style="42" customWidth="1"/>
    <col min="257" max="257" width="14.1328125" style="42" bestFit="1" customWidth="1"/>
    <col min="258" max="258" width="48" style="42" bestFit="1" customWidth="1"/>
    <col min="259" max="259" width="17" style="42" bestFit="1" customWidth="1"/>
    <col min="260" max="260" width="19.1328125" style="42" bestFit="1" customWidth="1"/>
    <col min="261" max="511" width="12" style="42"/>
    <col min="512" max="512" width="6.59765625" style="42" customWidth="1"/>
    <col min="513" max="513" width="14.1328125" style="42" bestFit="1" customWidth="1"/>
    <col min="514" max="514" width="48" style="42" bestFit="1" customWidth="1"/>
    <col min="515" max="515" width="17" style="42" bestFit="1" customWidth="1"/>
    <col min="516" max="516" width="19.1328125" style="42" bestFit="1" customWidth="1"/>
    <col min="517" max="767" width="12" style="42"/>
    <col min="768" max="768" width="6.59765625" style="42" customWidth="1"/>
    <col min="769" max="769" width="14.1328125" style="42" bestFit="1" customWidth="1"/>
    <col min="770" max="770" width="48" style="42" bestFit="1" customWidth="1"/>
    <col min="771" max="771" width="17" style="42" bestFit="1" customWidth="1"/>
    <col min="772" max="772" width="19.1328125" style="42" bestFit="1" customWidth="1"/>
    <col min="773" max="1023" width="12" style="42"/>
    <col min="1024" max="1024" width="6.59765625" style="42" customWidth="1"/>
    <col min="1025" max="1025" width="14.1328125" style="42" bestFit="1" customWidth="1"/>
    <col min="1026" max="1026" width="48" style="42" bestFit="1" customWidth="1"/>
    <col min="1027" max="1027" width="17" style="42" bestFit="1" customWidth="1"/>
    <col min="1028" max="1028" width="19.1328125" style="42" bestFit="1" customWidth="1"/>
    <col min="1029" max="1279" width="12" style="42"/>
    <col min="1280" max="1280" width="6.59765625" style="42" customWidth="1"/>
    <col min="1281" max="1281" width="14.1328125" style="42" bestFit="1" customWidth="1"/>
    <col min="1282" max="1282" width="48" style="42" bestFit="1" customWidth="1"/>
    <col min="1283" max="1283" width="17" style="42" bestFit="1" customWidth="1"/>
    <col min="1284" max="1284" width="19.1328125" style="42" bestFit="1" customWidth="1"/>
    <col min="1285" max="1535" width="12" style="42"/>
    <col min="1536" max="1536" width="6.59765625" style="42" customWidth="1"/>
    <col min="1537" max="1537" width="14.1328125" style="42" bestFit="1" customWidth="1"/>
    <col min="1538" max="1538" width="48" style="42" bestFit="1" customWidth="1"/>
    <col min="1539" max="1539" width="17" style="42" bestFit="1" customWidth="1"/>
    <col min="1540" max="1540" width="19.1328125" style="42" bestFit="1" customWidth="1"/>
    <col min="1541" max="1791" width="12" style="42"/>
    <col min="1792" max="1792" width="6.59765625" style="42" customWidth="1"/>
    <col min="1793" max="1793" width="14.1328125" style="42" bestFit="1" customWidth="1"/>
    <col min="1794" max="1794" width="48" style="42" bestFit="1" customWidth="1"/>
    <col min="1795" max="1795" width="17" style="42" bestFit="1" customWidth="1"/>
    <col min="1796" max="1796" width="19.1328125" style="42" bestFit="1" customWidth="1"/>
    <col min="1797" max="2047" width="12" style="42"/>
    <col min="2048" max="2048" width="6.59765625" style="42" customWidth="1"/>
    <col min="2049" max="2049" width="14.1328125" style="42" bestFit="1" customWidth="1"/>
    <col min="2050" max="2050" width="48" style="42" bestFit="1" customWidth="1"/>
    <col min="2051" max="2051" width="17" style="42" bestFit="1" customWidth="1"/>
    <col min="2052" max="2052" width="19.1328125" style="42" bestFit="1" customWidth="1"/>
    <col min="2053" max="2303" width="12" style="42"/>
    <col min="2304" max="2304" width="6.59765625" style="42" customWidth="1"/>
    <col min="2305" max="2305" width="14.1328125" style="42" bestFit="1" customWidth="1"/>
    <col min="2306" max="2306" width="48" style="42" bestFit="1" customWidth="1"/>
    <col min="2307" max="2307" width="17" style="42" bestFit="1" customWidth="1"/>
    <col min="2308" max="2308" width="19.1328125" style="42" bestFit="1" customWidth="1"/>
    <col min="2309" max="2559" width="12" style="42"/>
    <col min="2560" max="2560" width="6.59765625" style="42" customWidth="1"/>
    <col min="2561" max="2561" width="14.1328125" style="42" bestFit="1" customWidth="1"/>
    <col min="2562" max="2562" width="48" style="42" bestFit="1" customWidth="1"/>
    <col min="2563" max="2563" width="17" style="42" bestFit="1" customWidth="1"/>
    <col min="2564" max="2564" width="19.1328125" style="42" bestFit="1" customWidth="1"/>
    <col min="2565" max="2815" width="12" style="42"/>
    <col min="2816" max="2816" width="6.59765625" style="42" customWidth="1"/>
    <col min="2817" max="2817" width="14.1328125" style="42" bestFit="1" customWidth="1"/>
    <col min="2818" max="2818" width="48" style="42" bestFit="1" customWidth="1"/>
    <col min="2819" max="2819" width="17" style="42" bestFit="1" customWidth="1"/>
    <col min="2820" max="2820" width="19.1328125" style="42" bestFit="1" customWidth="1"/>
    <col min="2821" max="3071" width="12" style="42"/>
    <col min="3072" max="3072" width="6.59765625" style="42" customWidth="1"/>
    <col min="3073" max="3073" width="14.1328125" style="42" bestFit="1" customWidth="1"/>
    <col min="3074" max="3074" width="48" style="42" bestFit="1" customWidth="1"/>
    <col min="3075" max="3075" width="17" style="42" bestFit="1" customWidth="1"/>
    <col min="3076" max="3076" width="19.1328125" style="42" bestFit="1" customWidth="1"/>
    <col min="3077" max="3327" width="12" style="42"/>
    <col min="3328" max="3328" width="6.59765625" style="42" customWidth="1"/>
    <col min="3329" max="3329" width="14.1328125" style="42" bestFit="1" customWidth="1"/>
    <col min="3330" max="3330" width="48" style="42" bestFit="1" customWidth="1"/>
    <col min="3331" max="3331" width="17" style="42" bestFit="1" customWidth="1"/>
    <col min="3332" max="3332" width="19.1328125" style="42" bestFit="1" customWidth="1"/>
    <col min="3333" max="3583" width="12" style="42"/>
    <col min="3584" max="3584" width="6.59765625" style="42" customWidth="1"/>
    <col min="3585" max="3585" width="14.1328125" style="42" bestFit="1" customWidth="1"/>
    <col min="3586" max="3586" width="48" style="42" bestFit="1" customWidth="1"/>
    <col min="3587" max="3587" width="17" style="42" bestFit="1" customWidth="1"/>
    <col min="3588" max="3588" width="19.1328125" style="42" bestFit="1" customWidth="1"/>
    <col min="3589" max="3839" width="12" style="42"/>
    <col min="3840" max="3840" width="6.59765625" style="42" customWidth="1"/>
    <col min="3841" max="3841" width="14.1328125" style="42" bestFit="1" customWidth="1"/>
    <col min="3842" max="3842" width="48" style="42" bestFit="1" customWidth="1"/>
    <col min="3843" max="3843" width="17" style="42" bestFit="1" customWidth="1"/>
    <col min="3844" max="3844" width="19.1328125" style="42" bestFit="1" customWidth="1"/>
    <col min="3845" max="4095" width="12" style="42"/>
    <col min="4096" max="4096" width="6.59765625" style="42" customWidth="1"/>
    <col min="4097" max="4097" width="14.1328125" style="42" bestFit="1" customWidth="1"/>
    <col min="4098" max="4098" width="48" style="42" bestFit="1" customWidth="1"/>
    <col min="4099" max="4099" width="17" style="42" bestFit="1" customWidth="1"/>
    <col min="4100" max="4100" width="19.1328125" style="42" bestFit="1" customWidth="1"/>
    <col min="4101" max="4351" width="12" style="42"/>
    <col min="4352" max="4352" width="6.59765625" style="42" customWidth="1"/>
    <col min="4353" max="4353" width="14.1328125" style="42" bestFit="1" customWidth="1"/>
    <col min="4354" max="4354" width="48" style="42" bestFit="1" customWidth="1"/>
    <col min="4355" max="4355" width="17" style="42" bestFit="1" customWidth="1"/>
    <col min="4356" max="4356" width="19.1328125" style="42" bestFit="1" customWidth="1"/>
    <col min="4357" max="4607" width="12" style="42"/>
    <col min="4608" max="4608" width="6.59765625" style="42" customWidth="1"/>
    <col min="4609" max="4609" width="14.1328125" style="42" bestFit="1" customWidth="1"/>
    <col min="4610" max="4610" width="48" style="42" bestFit="1" customWidth="1"/>
    <col min="4611" max="4611" width="17" style="42" bestFit="1" customWidth="1"/>
    <col min="4612" max="4612" width="19.1328125" style="42" bestFit="1" customWidth="1"/>
    <col min="4613" max="4863" width="12" style="42"/>
    <col min="4864" max="4864" width="6.59765625" style="42" customWidth="1"/>
    <col min="4865" max="4865" width="14.1328125" style="42" bestFit="1" customWidth="1"/>
    <col min="4866" max="4866" width="48" style="42" bestFit="1" customWidth="1"/>
    <col min="4867" max="4867" width="17" style="42" bestFit="1" customWidth="1"/>
    <col min="4868" max="4868" width="19.1328125" style="42" bestFit="1" customWidth="1"/>
    <col min="4869" max="5119" width="12" style="42"/>
    <col min="5120" max="5120" width="6.59765625" style="42" customWidth="1"/>
    <col min="5121" max="5121" width="14.1328125" style="42" bestFit="1" customWidth="1"/>
    <col min="5122" max="5122" width="48" style="42" bestFit="1" customWidth="1"/>
    <col min="5123" max="5123" width="17" style="42" bestFit="1" customWidth="1"/>
    <col min="5124" max="5124" width="19.1328125" style="42" bestFit="1" customWidth="1"/>
    <col min="5125" max="5375" width="12" style="42"/>
    <col min="5376" max="5376" width="6.59765625" style="42" customWidth="1"/>
    <col min="5377" max="5377" width="14.1328125" style="42" bestFit="1" customWidth="1"/>
    <col min="5378" max="5378" width="48" style="42" bestFit="1" customWidth="1"/>
    <col min="5379" max="5379" width="17" style="42" bestFit="1" customWidth="1"/>
    <col min="5380" max="5380" width="19.1328125" style="42" bestFit="1" customWidth="1"/>
    <col min="5381" max="5631" width="12" style="42"/>
    <col min="5632" max="5632" width="6.59765625" style="42" customWidth="1"/>
    <col min="5633" max="5633" width="14.1328125" style="42" bestFit="1" customWidth="1"/>
    <col min="5634" max="5634" width="48" style="42" bestFit="1" customWidth="1"/>
    <col min="5635" max="5635" width="17" style="42" bestFit="1" customWidth="1"/>
    <col min="5636" max="5636" width="19.1328125" style="42" bestFit="1" customWidth="1"/>
    <col min="5637" max="5887" width="12" style="42"/>
    <col min="5888" max="5888" width="6.59765625" style="42" customWidth="1"/>
    <col min="5889" max="5889" width="14.1328125" style="42" bestFit="1" customWidth="1"/>
    <col min="5890" max="5890" width="48" style="42" bestFit="1" customWidth="1"/>
    <col min="5891" max="5891" width="17" style="42" bestFit="1" customWidth="1"/>
    <col min="5892" max="5892" width="19.1328125" style="42" bestFit="1" customWidth="1"/>
    <col min="5893" max="6143" width="12" style="42"/>
    <col min="6144" max="6144" width="6.59765625" style="42" customWidth="1"/>
    <col min="6145" max="6145" width="14.1328125" style="42" bestFit="1" customWidth="1"/>
    <col min="6146" max="6146" width="48" style="42" bestFit="1" customWidth="1"/>
    <col min="6147" max="6147" width="17" style="42" bestFit="1" customWidth="1"/>
    <col min="6148" max="6148" width="19.1328125" style="42" bestFit="1" customWidth="1"/>
    <col min="6149" max="6399" width="12" style="42"/>
    <col min="6400" max="6400" width="6.59765625" style="42" customWidth="1"/>
    <col min="6401" max="6401" width="14.1328125" style="42" bestFit="1" customWidth="1"/>
    <col min="6402" max="6402" width="48" style="42" bestFit="1" customWidth="1"/>
    <col min="6403" max="6403" width="17" style="42" bestFit="1" customWidth="1"/>
    <col min="6404" max="6404" width="19.1328125" style="42" bestFit="1" customWidth="1"/>
    <col min="6405" max="6655" width="12" style="42"/>
    <col min="6656" max="6656" width="6.59765625" style="42" customWidth="1"/>
    <col min="6657" max="6657" width="14.1328125" style="42" bestFit="1" customWidth="1"/>
    <col min="6658" max="6658" width="48" style="42" bestFit="1" customWidth="1"/>
    <col min="6659" max="6659" width="17" style="42" bestFit="1" customWidth="1"/>
    <col min="6660" max="6660" width="19.1328125" style="42" bestFit="1" customWidth="1"/>
    <col min="6661" max="6911" width="12" style="42"/>
    <col min="6912" max="6912" width="6.59765625" style="42" customWidth="1"/>
    <col min="6913" max="6913" width="14.1328125" style="42" bestFit="1" customWidth="1"/>
    <col min="6914" max="6914" width="48" style="42" bestFit="1" customWidth="1"/>
    <col min="6915" max="6915" width="17" style="42" bestFit="1" customWidth="1"/>
    <col min="6916" max="6916" width="19.1328125" style="42" bestFit="1" customWidth="1"/>
    <col min="6917" max="7167" width="12" style="42"/>
    <col min="7168" max="7168" width="6.59765625" style="42" customWidth="1"/>
    <col min="7169" max="7169" width="14.1328125" style="42" bestFit="1" customWidth="1"/>
    <col min="7170" max="7170" width="48" style="42" bestFit="1" customWidth="1"/>
    <col min="7171" max="7171" width="17" style="42" bestFit="1" customWidth="1"/>
    <col min="7172" max="7172" width="19.1328125" style="42" bestFit="1" customWidth="1"/>
    <col min="7173" max="7423" width="12" style="42"/>
    <col min="7424" max="7424" width="6.59765625" style="42" customWidth="1"/>
    <col min="7425" max="7425" width="14.1328125" style="42" bestFit="1" customWidth="1"/>
    <col min="7426" max="7426" width="48" style="42" bestFit="1" customWidth="1"/>
    <col min="7427" max="7427" width="17" style="42" bestFit="1" customWidth="1"/>
    <col min="7428" max="7428" width="19.1328125" style="42" bestFit="1" customWidth="1"/>
    <col min="7429" max="7679" width="12" style="42"/>
    <col min="7680" max="7680" width="6.59765625" style="42" customWidth="1"/>
    <col min="7681" max="7681" width="14.1328125" style="42" bestFit="1" customWidth="1"/>
    <col min="7682" max="7682" width="48" style="42" bestFit="1" customWidth="1"/>
    <col min="7683" max="7683" width="17" style="42" bestFit="1" customWidth="1"/>
    <col min="7684" max="7684" width="19.1328125" style="42" bestFit="1" customWidth="1"/>
    <col min="7685" max="7935" width="12" style="42"/>
    <col min="7936" max="7936" width="6.59765625" style="42" customWidth="1"/>
    <col min="7937" max="7937" width="14.1328125" style="42" bestFit="1" customWidth="1"/>
    <col min="7938" max="7938" width="48" style="42" bestFit="1" customWidth="1"/>
    <col min="7939" max="7939" width="17" style="42" bestFit="1" customWidth="1"/>
    <col min="7940" max="7940" width="19.1328125" style="42" bestFit="1" customWidth="1"/>
    <col min="7941" max="8191" width="12" style="42"/>
    <col min="8192" max="8192" width="6.59765625" style="42" customWidth="1"/>
    <col min="8193" max="8193" width="14.1328125" style="42" bestFit="1" customWidth="1"/>
    <col min="8194" max="8194" width="48" style="42" bestFit="1" customWidth="1"/>
    <col min="8195" max="8195" width="17" style="42" bestFit="1" customWidth="1"/>
    <col min="8196" max="8196" width="19.1328125" style="42" bestFit="1" customWidth="1"/>
    <col min="8197" max="8447" width="12" style="42"/>
    <col min="8448" max="8448" width="6.59765625" style="42" customWidth="1"/>
    <col min="8449" max="8449" width="14.1328125" style="42" bestFit="1" customWidth="1"/>
    <col min="8450" max="8450" width="48" style="42" bestFit="1" customWidth="1"/>
    <col min="8451" max="8451" width="17" style="42" bestFit="1" customWidth="1"/>
    <col min="8452" max="8452" width="19.1328125" style="42" bestFit="1" customWidth="1"/>
    <col min="8453" max="8703" width="12" style="42"/>
    <col min="8704" max="8704" width="6.59765625" style="42" customWidth="1"/>
    <col min="8705" max="8705" width="14.1328125" style="42" bestFit="1" customWidth="1"/>
    <col min="8706" max="8706" width="48" style="42" bestFit="1" customWidth="1"/>
    <col min="8707" max="8707" width="17" style="42" bestFit="1" customWidth="1"/>
    <col min="8708" max="8708" width="19.1328125" style="42" bestFit="1" customWidth="1"/>
    <col min="8709" max="8959" width="12" style="42"/>
    <col min="8960" max="8960" width="6.59765625" style="42" customWidth="1"/>
    <col min="8961" max="8961" width="14.1328125" style="42" bestFit="1" customWidth="1"/>
    <col min="8962" max="8962" width="48" style="42" bestFit="1" customWidth="1"/>
    <col min="8963" max="8963" width="17" style="42" bestFit="1" customWidth="1"/>
    <col min="8964" max="8964" width="19.1328125" style="42" bestFit="1" customWidth="1"/>
    <col min="8965" max="9215" width="12" style="42"/>
    <col min="9216" max="9216" width="6.59765625" style="42" customWidth="1"/>
    <col min="9217" max="9217" width="14.1328125" style="42" bestFit="1" customWidth="1"/>
    <col min="9218" max="9218" width="48" style="42" bestFit="1" customWidth="1"/>
    <col min="9219" max="9219" width="17" style="42" bestFit="1" customWidth="1"/>
    <col min="9220" max="9220" width="19.1328125" style="42" bestFit="1" customWidth="1"/>
    <col min="9221" max="9471" width="12" style="42"/>
    <col min="9472" max="9472" width="6.59765625" style="42" customWidth="1"/>
    <col min="9473" max="9473" width="14.1328125" style="42" bestFit="1" customWidth="1"/>
    <col min="9474" max="9474" width="48" style="42" bestFit="1" customWidth="1"/>
    <col min="9475" max="9475" width="17" style="42" bestFit="1" customWidth="1"/>
    <col min="9476" max="9476" width="19.1328125" style="42" bestFit="1" customWidth="1"/>
    <col min="9477" max="9727" width="12" style="42"/>
    <col min="9728" max="9728" width="6.59765625" style="42" customWidth="1"/>
    <col min="9729" max="9729" width="14.1328125" style="42" bestFit="1" customWidth="1"/>
    <col min="9730" max="9730" width="48" style="42" bestFit="1" customWidth="1"/>
    <col min="9731" max="9731" width="17" style="42" bestFit="1" customWidth="1"/>
    <col min="9732" max="9732" width="19.1328125" style="42" bestFit="1" customWidth="1"/>
    <col min="9733" max="9983" width="12" style="42"/>
    <col min="9984" max="9984" width="6.59765625" style="42" customWidth="1"/>
    <col min="9985" max="9985" width="14.1328125" style="42" bestFit="1" customWidth="1"/>
    <col min="9986" max="9986" width="48" style="42" bestFit="1" customWidth="1"/>
    <col min="9987" max="9987" width="17" style="42" bestFit="1" customWidth="1"/>
    <col min="9988" max="9988" width="19.1328125" style="42" bestFit="1" customWidth="1"/>
    <col min="9989" max="10239" width="12" style="42"/>
    <col min="10240" max="10240" width="6.59765625" style="42" customWidth="1"/>
    <col min="10241" max="10241" width="14.1328125" style="42" bestFit="1" customWidth="1"/>
    <col min="10242" max="10242" width="48" style="42" bestFit="1" customWidth="1"/>
    <col min="10243" max="10243" width="17" style="42" bestFit="1" customWidth="1"/>
    <col min="10244" max="10244" width="19.1328125" style="42" bestFit="1" customWidth="1"/>
    <col min="10245" max="10495" width="12" style="42"/>
    <col min="10496" max="10496" width="6.59765625" style="42" customWidth="1"/>
    <col min="10497" max="10497" width="14.1328125" style="42" bestFit="1" customWidth="1"/>
    <col min="10498" max="10498" width="48" style="42" bestFit="1" customWidth="1"/>
    <col min="10499" max="10499" width="17" style="42" bestFit="1" customWidth="1"/>
    <col min="10500" max="10500" width="19.1328125" style="42" bestFit="1" customWidth="1"/>
    <col min="10501" max="10751" width="12" style="42"/>
    <col min="10752" max="10752" width="6.59765625" style="42" customWidth="1"/>
    <col min="10753" max="10753" width="14.1328125" style="42" bestFit="1" customWidth="1"/>
    <col min="10754" max="10754" width="48" style="42" bestFit="1" customWidth="1"/>
    <col min="10755" max="10755" width="17" style="42" bestFit="1" customWidth="1"/>
    <col min="10756" max="10756" width="19.1328125" style="42" bestFit="1" customWidth="1"/>
    <col min="10757" max="11007" width="12" style="42"/>
    <col min="11008" max="11008" width="6.59765625" style="42" customWidth="1"/>
    <col min="11009" max="11009" width="14.1328125" style="42" bestFit="1" customWidth="1"/>
    <col min="11010" max="11010" width="48" style="42" bestFit="1" customWidth="1"/>
    <col min="11011" max="11011" width="17" style="42" bestFit="1" customWidth="1"/>
    <col min="11012" max="11012" width="19.1328125" style="42" bestFit="1" customWidth="1"/>
    <col min="11013" max="11263" width="12" style="42"/>
    <col min="11264" max="11264" width="6.59765625" style="42" customWidth="1"/>
    <col min="11265" max="11265" width="14.1328125" style="42" bestFit="1" customWidth="1"/>
    <col min="11266" max="11266" width="48" style="42" bestFit="1" customWidth="1"/>
    <col min="11267" max="11267" width="17" style="42" bestFit="1" customWidth="1"/>
    <col min="11268" max="11268" width="19.1328125" style="42" bestFit="1" customWidth="1"/>
    <col min="11269" max="11519" width="12" style="42"/>
    <col min="11520" max="11520" width="6.59765625" style="42" customWidth="1"/>
    <col min="11521" max="11521" width="14.1328125" style="42" bestFit="1" customWidth="1"/>
    <col min="11522" max="11522" width="48" style="42" bestFit="1" customWidth="1"/>
    <col min="11523" max="11523" width="17" style="42" bestFit="1" customWidth="1"/>
    <col min="11524" max="11524" width="19.1328125" style="42" bestFit="1" customWidth="1"/>
    <col min="11525" max="11775" width="12" style="42"/>
    <col min="11776" max="11776" width="6.59765625" style="42" customWidth="1"/>
    <col min="11777" max="11777" width="14.1328125" style="42" bestFit="1" customWidth="1"/>
    <col min="11778" max="11778" width="48" style="42" bestFit="1" customWidth="1"/>
    <col min="11779" max="11779" width="17" style="42" bestFit="1" customWidth="1"/>
    <col min="11780" max="11780" width="19.1328125" style="42" bestFit="1" customWidth="1"/>
    <col min="11781" max="12031" width="12" style="42"/>
    <col min="12032" max="12032" width="6.59765625" style="42" customWidth="1"/>
    <col min="12033" max="12033" width="14.1328125" style="42" bestFit="1" customWidth="1"/>
    <col min="12034" max="12034" width="48" style="42" bestFit="1" customWidth="1"/>
    <col min="12035" max="12035" width="17" style="42" bestFit="1" customWidth="1"/>
    <col min="12036" max="12036" width="19.1328125" style="42" bestFit="1" customWidth="1"/>
    <col min="12037" max="12287" width="12" style="42"/>
    <col min="12288" max="12288" width="6.59765625" style="42" customWidth="1"/>
    <col min="12289" max="12289" width="14.1328125" style="42" bestFit="1" customWidth="1"/>
    <col min="12290" max="12290" width="48" style="42" bestFit="1" customWidth="1"/>
    <col min="12291" max="12291" width="17" style="42" bestFit="1" customWidth="1"/>
    <col min="12292" max="12292" width="19.1328125" style="42" bestFit="1" customWidth="1"/>
    <col min="12293" max="12543" width="12" style="42"/>
    <col min="12544" max="12544" width="6.59765625" style="42" customWidth="1"/>
    <col min="12545" max="12545" width="14.1328125" style="42" bestFit="1" customWidth="1"/>
    <col min="12546" max="12546" width="48" style="42" bestFit="1" customWidth="1"/>
    <col min="12547" max="12547" width="17" style="42" bestFit="1" customWidth="1"/>
    <col min="12548" max="12548" width="19.1328125" style="42" bestFit="1" customWidth="1"/>
    <col min="12549" max="12799" width="12" style="42"/>
    <col min="12800" max="12800" width="6.59765625" style="42" customWidth="1"/>
    <col min="12801" max="12801" width="14.1328125" style="42" bestFit="1" customWidth="1"/>
    <col min="12802" max="12802" width="48" style="42" bestFit="1" customWidth="1"/>
    <col min="12803" max="12803" width="17" style="42" bestFit="1" customWidth="1"/>
    <col min="12804" max="12804" width="19.1328125" style="42" bestFit="1" customWidth="1"/>
    <col min="12805" max="13055" width="12" style="42"/>
    <col min="13056" max="13056" width="6.59765625" style="42" customWidth="1"/>
    <col min="13057" max="13057" width="14.1328125" style="42" bestFit="1" customWidth="1"/>
    <col min="13058" max="13058" width="48" style="42" bestFit="1" customWidth="1"/>
    <col min="13059" max="13059" width="17" style="42" bestFit="1" customWidth="1"/>
    <col min="13060" max="13060" width="19.1328125" style="42" bestFit="1" customWidth="1"/>
    <col min="13061" max="13311" width="12" style="42"/>
    <col min="13312" max="13312" width="6.59765625" style="42" customWidth="1"/>
    <col min="13313" max="13313" width="14.1328125" style="42" bestFit="1" customWidth="1"/>
    <col min="13314" max="13314" width="48" style="42" bestFit="1" customWidth="1"/>
    <col min="13315" max="13315" width="17" style="42" bestFit="1" customWidth="1"/>
    <col min="13316" max="13316" width="19.1328125" style="42" bestFit="1" customWidth="1"/>
    <col min="13317" max="13567" width="12" style="42"/>
    <col min="13568" max="13568" width="6.59765625" style="42" customWidth="1"/>
    <col min="13569" max="13569" width="14.1328125" style="42" bestFit="1" customWidth="1"/>
    <col min="13570" max="13570" width="48" style="42" bestFit="1" customWidth="1"/>
    <col min="13571" max="13571" width="17" style="42" bestFit="1" customWidth="1"/>
    <col min="13572" max="13572" width="19.1328125" style="42" bestFit="1" customWidth="1"/>
    <col min="13573" max="13823" width="12" style="42"/>
    <col min="13824" max="13824" width="6.59765625" style="42" customWidth="1"/>
    <col min="13825" max="13825" width="14.1328125" style="42" bestFit="1" customWidth="1"/>
    <col min="13826" max="13826" width="48" style="42" bestFit="1" customWidth="1"/>
    <col min="13827" max="13827" width="17" style="42" bestFit="1" customWidth="1"/>
    <col min="13828" max="13828" width="19.1328125" style="42" bestFit="1" customWidth="1"/>
    <col min="13829" max="14079" width="12" style="42"/>
    <col min="14080" max="14080" width="6.59765625" style="42" customWidth="1"/>
    <col min="14081" max="14081" width="14.1328125" style="42" bestFit="1" customWidth="1"/>
    <col min="14082" max="14082" width="48" style="42" bestFit="1" customWidth="1"/>
    <col min="14083" max="14083" width="17" style="42" bestFit="1" customWidth="1"/>
    <col min="14084" max="14084" width="19.1328125" style="42" bestFit="1" customWidth="1"/>
    <col min="14085" max="14335" width="12" style="42"/>
    <col min="14336" max="14336" width="6.59765625" style="42" customWidth="1"/>
    <col min="14337" max="14337" width="14.1328125" style="42" bestFit="1" customWidth="1"/>
    <col min="14338" max="14338" width="48" style="42" bestFit="1" customWidth="1"/>
    <col min="14339" max="14339" width="17" style="42" bestFit="1" customWidth="1"/>
    <col min="14340" max="14340" width="19.1328125" style="42" bestFit="1" customWidth="1"/>
    <col min="14341" max="14591" width="12" style="42"/>
    <col min="14592" max="14592" width="6.59765625" style="42" customWidth="1"/>
    <col min="14593" max="14593" width="14.1328125" style="42" bestFit="1" customWidth="1"/>
    <col min="14594" max="14594" width="48" style="42" bestFit="1" customWidth="1"/>
    <col min="14595" max="14595" width="17" style="42" bestFit="1" customWidth="1"/>
    <col min="14596" max="14596" width="19.1328125" style="42" bestFit="1" customWidth="1"/>
    <col min="14597" max="14847" width="12" style="42"/>
    <col min="14848" max="14848" width="6.59765625" style="42" customWidth="1"/>
    <col min="14849" max="14849" width="14.1328125" style="42" bestFit="1" customWidth="1"/>
    <col min="14850" max="14850" width="48" style="42" bestFit="1" customWidth="1"/>
    <col min="14851" max="14851" width="17" style="42" bestFit="1" customWidth="1"/>
    <col min="14852" max="14852" width="19.1328125" style="42" bestFit="1" customWidth="1"/>
    <col min="14853" max="15103" width="12" style="42"/>
    <col min="15104" max="15104" width="6.59765625" style="42" customWidth="1"/>
    <col min="15105" max="15105" width="14.1328125" style="42" bestFit="1" customWidth="1"/>
    <col min="15106" max="15106" width="48" style="42" bestFit="1" customWidth="1"/>
    <col min="15107" max="15107" width="17" style="42" bestFit="1" customWidth="1"/>
    <col min="15108" max="15108" width="19.1328125" style="42" bestFit="1" customWidth="1"/>
    <col min="15109" max="15359" width="12" style="42"/>
    <col min="15360" max="15360" width="6.59765625" style="42" customWidth="1"/>
    <col min="15361" max="15361" width="14.1328125" style="42" bestFit="1" customWidth="1"/>
    <col min="15362" max="15362" width="48" style="42" bestFit="1" customWidth="1"/>
    <col min="15363" max="15363" width="17" style="42" bestFit="1" customWidth="1"/>
    <col min="15364" max="15364" width="19.1328125" style="42" bestFit="1" customWidth="1"/>
    <col min="15365" max="15615" width="12" style="42"/>
    <col min="15616" max="15616" width="6.59765625" style="42" customWidth="1"/>
    <col min="15617" max="15617" width="14.1328125" style="42" bestFit="1" customWidth="1"/>
    <col min="15618" max="15618" width="48" style="42" bestFit="1" customWidth="1"/>
    <col min="15619" max="15619" width="17" style="42" bestFit="1" customWidth="1"/>
    <col min="15620" max="15620" width="19.1328125" style="42" bestFit="1" customWidth="1"/>
    <col min="15621" max="15871" width="12" style="42"/>
    <col min="15872" max="15872" width="6.59765625" style="42" customWidth="1"/>
    <col min="15873" max="15873" width="14.1328125" style="42" bestFit="1" customWidth="1"/>
    <col min="15874" max="15874" width="48" style="42" bestFit="1" customWidth="1"/>
    <col min="15875" max="15875" width="17" style="42" bestFit="1" customWidth="1"/>
    <col min="15876" max="15876" width="19.1328125" style="42" bestFit="1" customWidth="1"/>
    <col min="15877" max="16127" width="12" style="42"/>
    <col min="16128" max="16128" width="6.59765625" style="42" customWidth="1"/>
    <col min="16129" max="16129" width="14.1328125" style="42" bestFit="1" customWidth="1"/>
    <col min="16130" max="16130" width="48" style="42" bestFit="1" customWidth="1"/>
    <col min="16131" max="16131" width="17" style="42" bestFit="1" customWidth="1"/>
    <col min="16132" max="16132" width="19.1328125" style="42" bestFit="1" customWidth="1"/>
    <col min="16133" max="16384" width="12" style="42"/>
  </cols>
  <sheetData>
    <row r="1" spans="1:10" s="200" customFormat="1">
      <c r="A1" s="389" t="s">
        <v>222</v>
      </c>
      <c r="B1" s="46"/>
      <c r="C1" s="390" t="s">
        <v>2121</v>
      </c>
      <c r="D1" s="42"/>
      <c r="E1" s="44"/>
      <c r="F1" s="42"/>
      <c r="G1" s="42"/>
      <c r="H1" s="42"/>
      <c r="I1" s="42"/>
      <c r="J1" s="42"/>
    </row>
    <row r="2" spans="1:10" s="200" customFormat="1" ht="0.4" customHeight="1">
      <c r="A2" s="407"/>
      <c r="B2" s="278"/>
      <c r="C2" s="278"/>
      <c r="D2" s="42"/>
      <c r="E2" s="42"/>
      <c r="F2" s="42"/>
      <c r="G2" s="42"/>
      <c r="H2" s="42"/>
      <c r="I2" s="42"/>
      <c r="J2" s="42"/>
    </row>
    <row r="3" spans="1:10" s="200" customFormat="1" ht="13.9" customHeight="1">
      <c r="A3" s="418" t="s">
        <v>153</v>
      </c>
      <c r="B3" s="451">
        <f>'Cover Page'!C2</f>
        <v>0</v>
      </c>
      <c r="C3" s="278"/>
      <c r="D3" s="42"/>
      <c r="E3" s="42"/>
      <c r="F3" s="42"/>
      <c r="G3" s="42"/>
      <c r="H3" s="42"/>
      <c r="I3" s="42"/>
      <c r="J3" s="42"/>
    </row>
    <row r="4" spans="1:10" s="200" customFormat="1" ht="13.9" customHeight="1">
      <c r="A4" s="418" t="s">
        <v>637</v>
      </c>
      <c r="B4" s="451">
        <f>'Cover Page'!C3</f>
        <v>0</v>
      </c>
      <c r="C4" s="278"/>
      <c r="D4" s="42"/>
      <c r="E4" s="42"/>
      <c r="F4" s="42"/>
      <c r="G4" s="42"/>
      <c r="H4" s="42"/>
      <c r="I4" s="42"/>
      <c r="J4" s="42"/>
    </row>
    <row r="5" spans="1:10" s="200" customFormat="1" ht="13.9" customHeight="1">
      <c r="A5" s="418" t="s">
        <v>638</v>
      </c>
      <c r="B5" s="452" t="str">
        <f>'Cover Page'!C4</f>
        <v>10/00/2000</v>
      </c>
      <c r="C5" s="278"/>
      <c r="D5" s="42"/>
      <c r="E5" s="42"/>
      <c r="F5" s="42"/>
      <c r="G5" s="42"/>
      <c r="H5" s="42"/>
      <c r="I5" s="42"/>
      <c r="J5" s="42"/>
    </row>
    <row r="6" spans="1:10" s="412" customFormat="1" ht="24" customHeight="1">
      <c r="A6" s="426" t="s">
        <v>2404</v>
      </c>
      <c r="B6" s="427"/>
      <c r="C6" s="428"/>
      <c r="D6" s="428"/>
      <c r="F6" s="429"/>
      <c r="G6" s="429"/>
      <c r="H6" s="429"/>
    </row>
    <row r="7" spans="1:10" ht="15" customHeight="1" thickBot="1">
      <c r="A7" s="422"/>
      <c r="B7" s="423" t="s">
        <v>144</v>
      </c>
      <c r="C7" s="424"/>
      <c r="D7" s="424"/>
      <c r="E7" s="424"/>
      <c r="F7" s="425"/>
    </row>
    <row r="8" spans="1:10" ht="15" customHeight="1">
      <c r="A8" s="419" t="s">
        <v>1798</v>
      </c>
      <c r="B8" s="420"/>
      <c r="C8" s="420"/>
      <c r="D8" s="420"/>
      <c r="E8" s="420"/>
      <c r="F8" s="421">
        <f>SUM(F11,F24)</f>
        <v>0</v>
      </c>
    </row>
    <row r="9" spans="1:10" ht="22.9" customHeight="1">
      <c r="A9" s="194" t="s">
        <v>156</v>
      </c>
      <c r="B9" s="304" t="s">
        <v>1746</v>
      </c>
      <c r="C9" s="304"/>
      <c r="D9" s="981"/>
      <c r="E9" s="981"/>
      <c r="F9" s="982"/>
    </row>
    <row r="10" spans="1:10">
      <c r="A10" s="173" t="s">
        <v>174</v>
      </c>
      <c r="B10" s="439" t="s">
        <v>221</v>
      </c>
      <c r="C10" s="127" t="s">
        <v>1704</v>
      </c>
      <c r="D10" s="127" t="s">
        <v>99</v>
      </c>
      <c r="E10" s="127" t="s">
        <v>1925</v>
      </c>
      <c r="F10" s="148" t="s">
        <v>442</v>
      </c>
    </row>
    <row r="11" spans="1:10">
      <c r="A11" s="193" t="s">
        <v>376</v>
      </c>
      <c r="B11" s="440"/>
      <c r="C11" s="189"/>
      <c r="D11" s="190"/>
      <c r="E11" s="158"/>
      <c r="F11" s="309">
        <f>SUM(F12:F21)</f>
        <v>0</v>
      </c>
    </row>
    <row r="12" spans="1:10">
      <c r="A12" s="196">
        <v>1</v>
      </c>
      <c r="B12" s="441"/>
      <c r="C12" s="191"/>
      <c r="D12" s="191"/>
      <c r="E12" s="646"/>
      <c r="F12" s="320"/>
    </row>
    <row r="13" spans="1:10">
      <c r="A13" s="196">
        <v>2</v>
      </c>
      <c r="B13" s="441"/>
      <c r="C13" s="191"/>
      <c r="D13" s="191"/>
      <c r="E13" s="646"/>
      <c r="F13" s="320"/>
    </row>
    <row r="14" spans="1:10">
      <c r="A14" s="196">
        <v>3</v>
      </c>
      <c r="B14" s="441"/>
      <c r="C14" s="191"/>
      <c r="D14" s="191"/>
      <c r="E14" s="646"/>
      <c r="F14" s="320"/>
    </row>
    <row r="15" spans="1:10">
      <c r="A15" s="196">
        <v>4</v>
      </c>
      <c r="B15" s="441"/>
      <c r="C15" s="191"/>
      <c r="D15" s="191"/>
      <c r="E15" s="646"/>
      <c r="F15" s="320"/>
    </row>
    <row r="16" spans="1:10">
      <c r="A16" s="196">
        <v>5</v>
      </c>
      <c r="B16" s="441"/>
      <c r="C16" s="191"/>
      <c r="D16" s="191"/>
      <c r="E16" s="646"/>
      <c r="F16" s="320"/>
      <c r="G16" s="44"/>
    </row>
    <row r="17" spans="1:7">
      <c r="A17" s="196">
        <v>6</v>
      </c>
      <c r="B17" s="441"/>
      <c r="C17" s="191"/>
      <c r="D17" s="191"/>
      <c r="E17" s="646"/>
      <c r="F17" s="320"/>
      <c r="G17" s="44"/>
    </row>
    <row r="18" spans="1:7">
      <c r="A18" s="196">
        <v>7</v>
      </c>
      <c r="B18" s="441"/>
      <c r="C18" s="191"/>
      <c r="D18" s="191"/>
      <c r="E18" s="646"/>
      <c r="F18" s="320"/>
      <c r="G18" s="44"/>
    </row>
    <row r="19" spans="1:7">
      <c r="A19" s="196">
        <v>8</v>
      </c>
      <c r="B19" s="441"/>
      <c r="C19" s="191"/>
      <c r="D19" s="191"/>
      <c r="E19" s="646"/>
      <c r="F19" s="320"/>
    </row>
    <row r="20" spans="1:7">
      <c r="A20" s="196">
        <v>9</v>
      </c>
      <c r="B20" s="441"/>
      <c r="C20" s="191"/>
      <c r="D20" s="191"/>
      <c r="E20" s="646"/>
      <c r="F20" s="320"/>
    </row>
    <row r="21" spans="1:7">
      <c r="A21" s="196">
        <v>10</v>
      </c>
      <c r="B21" s="441"/>
      <c r="C21" s="191"/>
      <c r="D21" s="191"/>
      <c r="E21" s="646"/>
      <c r="F21" s="320"/>
    </row>
    <row r="22" spans="1:7" ht="24" customHeight="1">
      <c r="A22" s="195"/>
      <c r="B22" s="304" t="s">
        <v>1705</v>
      </c>
      <c r="C22" s="187"/>
      <c r="D22" s="187"/>
      <c r="E22" s="187"/>
      <c r="F22" s="305"/>
    </row>
    <row r="23" spans="1:7">
      <c r="A23" s="173" t="s">
        <v>175</v>
      </c>
      <c r="B23" s="439" t="s">
        <v>221</v>
      </c>
      <c r="C23" s="127" t="s">
        <v>1704</v>
      </c>
      <c r="D23" s="127" t="s">
        <v>99</v>
      </c>
      <c r="E23" s="127" t="s">
        <v>1925</v>
      </c>
      <c r="F23" s="148" t="s">
        <v>442</v>
      </c>
    </row>
    <row r="24" spans="1:7">
      <c r="A24" s="193" t="s">
        <v>377</v>
      </c>
      <c r="B24" s="437"/>
      <c r="C24" s="158"/>
      <c r="D24" s="158"/>
      <c r="E24" s="158"/>
      <c r="F24" s="309">
        <f>SUM(F25:F34)</f>
        <v>0</v>
      </c>
    </row>
    <row r="25" spans="1:7">
      <c r="A25" s="196">
        <v>1</v>
      </c>
      <c r="B25" s="441"/>
      <c r="C25" s="191"/>
      <c r="D25" s="191"/>
      <c r="E25" s="646"/>
      <c r="F25" s="320"/>
    </row>
    <row r="26" spans="1:7">
      <c r="A26" s="196">
        <v>2</v>
      </c>
      <c r="B26" s="441"/>
      <c r="C26" s="191"/>
      <c r="D26" s="191"/>
      <c r="E26" s="646"/>
      <c r="F26" s="320"/>
    </row>
    <row r="27" spans="1:7">
      <c r="A27" s="196">
        <v>3</v>
      </c>
      <c r="B27" s="441"/>
      <c r="C27" s="191"/>
      <c r="D27" s="191"/>
      <c r="E27" s="646"/>
      <c r="F27" s="320"/>
    </row>
    <row r="28" spans="1:7">
      <c r="A28" s="196">
        <v>4</v>
      </c>
      <c r="B28" s="441"/>
      <c r="C28" s="191"/>
      <c r="D28" s="191"/>
      <c r="E28" s="646"/>
      <c r="F28" s="320"/>
    </row>
    <row r="29" spans="1:7">
      <c r="A29" s="196">
        <v>5</v>
      </c>
      <c r="B29" s="441"/>
      <c r="C29" s="191"/>
      <c r="D29" s="191"/>
      <c r="E29" s="646"/>
      <c r="F29" s="320"/>
    </row>
    <row r="30" spans="1:7">
      <c r="A30" s="196">
        <v>6</v>
      </c>
      <c r="B30" s="441"/>
      <c r="C30" s="191"/>
      <c r="D30" s="191"/>
      <c r="E30" s="646"/>
      <c r="F30" s="320"/>
    </row>
    <row r="31" spans="1:7">
      <c r="A31" s="196">
        <v>7</v>
      </c>
      <c r="B31" s="441"/>
      <c r="C31" s="191"/>
      <c r="D31" s="191"/>
      <c r="E31" s="646"/>
      <c r="F31" s="320"/>
    </row>
    <row r="32" spans="1:7">
      <c r="A32" s="196">
        <v>8</v>
      </c>
      <c r="B32" s="441"/>
      <c r="C32" s="191"/>
      <c r="D32" s="191"/>
      <c r="E32" s="646"/>
      <c r="F32" s="320"/>
    </row>
    <row r="33" spans="1:6">
      <c r="A33" s="196">
        <v>9</v>
      </c>
      <c r="B33" s="441"/>
      <c r="C33" s="191"/>
      <c r="D33" s="191"/>
      <c r="E33" s="646"/>
      <c r="F33" s="320"/>
    </row>
    <row r="34" spans="1:6" ht="15.75" thickBot="1">
      <c r="A34" s="197">
        <v>10</v>
      </c>
      <c r="B34" s="442"/>
      <c r="C34" s="192"/>
      <c r="D34" s="192"/>
      <c r="E34" s="647"/>
      <c r="F34" s="369"/>
    </row>
    <row r="35" spans="1:6">
      <c r="A35" s="43"/>
      <c r="F35" s="48"/>
    </row>
  </sheetData>
  <sheetProtection algorithmName="SHA-512" hashValue="vYTuD2A/CqwWIzZWLrgdDZzlYqF0a0ftMCC9wpmumoVY9uJNTMmGwjsGGF0OWDK/ShpyiwMs1yrwp+iUI1Rh1w==" saltValue="w5DOf8yYRz7wug1gLj2jEQ==" spinCount="100000" sheet="1" objects="1" scenarios="1"/>
  <dataConsolidate/>
  <mergeCells count="1">
    <mergeCell ref="D9:F9"/>
  </mergeCells>
  <dataValidations count="1">
    <dataValidation type="decimal" operator="greaterThanOrEqual" allowBlank="1" showInputMessage="1" showErrorMessage="1" sqref="F11 F24 E12:F21 E25:F34" xr:uid="{00000000-0002-0000-0E00-000000000000}">
      <formula1>0</formula1>
    </dataValidation>
  </dataValidations>
  <printOptions horizontalCentered="1" gridLinesSet="0"/>
  <pageMargins left="0.5" right="0.5" top="0.5" bottom="0.5" header="0.35" footer="0.35"/>
  <pageSetup fitToHeight="9999" orientation="landscape" horizontalDpi="300" verticalDpi="300" r:id="rId1"/>
  <headerFooter alignWithMargins="0">
    <oddHeader>&amp;L&amp;R&amp;C&amp;"Calibri"&amp;10&amp;K000000 PUBLIC&amp;1#_x000D_&amp;"Arialri"&amp;10&amp;K000000MBK107&amp;L&amp;G&amp;R&amp;C&amp;"Calibri"&amp;10&amp;K000000 PUBLIC&amp;1#_x000D_&amp;"Arialri"&amp;10&amp;K000000MBK107&amp;L</oddHeader>
    <oddFooter>&amp;L&amp;R&amp;CPage &amp;P of &amp;N&amp;L_x000D_&amp;1#&amp;"Calibri"&amp;10&amp;K000000 PUBLIC</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249977111117893"/>
    <pageSetUpPr fitToPage="1"/>
  </sheetPr>
  <dimension ref="A1:J18"/>
  <sheetViews>
    <sheetView showGridLines="0" zoomScaleNormal="100" zoomScaleSheetLayoutView="100" workbookViewId="0">
      <selection activeCell="D16" sqref="D16"/>
    </sheetView>
  </sheetViews>
  <sheetFormatPr defaultColWidth="11.3984375" defaultRowHeight="15.4"/>
  <cols>
    <col min="1" max="1" width="11.59765625" style="42" customWidth="1"/>
    <col min="2" max="2" width="59.59765625" style="42" customWidth="1"/>
    <col min="3" max="3" width="28.3984375" style="42" customWidth="1"/>
    <col min="4" max="4" width="29.3984375" style="42" bestFit="1" customWidth="1"/>
    <col min="5" max="253" width="11.3984375" style="42"/>
    <col min="254" max="254" width="50.3984375" style="42" customWidth="1"/>
    <col min="255" max="255" width="46.3984375" style="42" customWidth="1"/>
    <col min="256" max="509" width="11.3984375" style="42"/>
    <col min="510" max="510" width="50.3984375" style="42" customWidth="1"/>
    <col min="511" max="511" width="46.3984375" style="42" customWidth="1"/>
    <col min="512" max="765" width="11.3984375" style="42"/>
    <col min="766" max="766" width="50.3984375" style="42" customWidth="1"/>
    <col min="767" max="767" width="46.3984375" style="42" customWidth="1"/>
    <col min="768" max="1021" width="11.3984375" style="42"/>
    <col min="1022" max="1022" width="50.3984375" style="42" customWidth="1"/>
    <col min="1023" max="1023" width="46.3984375" style="42" customWidth="1"/>
    <col min="1024" max="1277" width="11.3984375" style="42"/>
    <col min="1278" max="1278" width="50.3984375" style="42" customWidth="1"/>
    <col min="1279" max="1279" width="46.3984375" style="42" customWidth="1"/>
    <col min="1280" max="1533" width="11.3984375" style="42"/>
    <col min="1534" max="1534" width="50.3984375" style="42" customWidth="1"/>
    <col min="1535" max="1535" width="46.3984375" style="42" customWidth="1"/>
    <col min="1536" max="1789" width="11.3984375" style="42"/>
    <col min="1790" max="1790" width="50.3984375" style="42" customWidth="1"/>
    <col min="1791" max="1791" width="46.3984375" style="42" customWidth="1"/>
    <col min="1792" max="2045" width="11.3984375" style="42"/>
    <col min="2046" max="2046" width="50.3984375" style="42" customWidth="1"/>
    <col min="2047" max="2047" width="46.3984375" style="42" customWidth="1"/>
    <col min="2048" max="2301" width="11.3984375" style="42"/>
    <col min="2302" max="2302" width="50.3984375" style="42" customWidth="1"/>
    <col min="2303" max="2303" width="46.3984375" style="42" customWidth="1"/>
    <col min="2304" max="2557" width="11.3984375" style="42"/>
    <col min="2558" max="2558" width="50.3984375" style="42" customWidth="1"/>
    <col min="2559" max="2559" width="46.3984375" style="42" customWidth="1"/>
    <col min="2560" max="2813" width="11.3984375" style="42"/>
    <col min="2814" max="2814" width="50.3984375" style="42" customWidth="1"/>
    <col min="2815" max="2815" width="46.3984375" style="42" customWidth="1"/>
    <col min="2816" max="3069" width="11.3984375" style="42"/>
    <col min="3070" max="3070" width="50.3984375" style="42" customWidth="1"/>
    <col min="3071" max="3071" width="46.3984375" style="42" customWidth="1"/>
    <col min="3072" max="3325" width="11.3984375" style="42"/>
    <col min="3326" max="3326" width="50.3984375" style="42" customWidth="1"/>
    <col min="3327" max="3327" width="46.3984375" style="42" customWidth="1"/>
    <col min="3328" max="3581" width="11.3984375" style="42"/>
    <col min="3582" max="3582" width="50.3984375" style="42" customWidth="1"/>
    <col min="3583" max="3583" width="46.3984375" style="42" customWidth="1"/>
    <col min="3584" max="3837" width="11.3984375" style="42"/>
    <col min="3838" max="3838" width="50.3984375" style="42" customWidth="1"/>
    <col min="3839" max="3839" width="46.3984375" style="42" customWidth="1"/>
    <col min="3840" max="4093" width="11.3984375" style="42"/>
    <col min="4094" max="4094" width="50.3984375" style="42" customWidth="1"/>
    <col min="4095" max="4095" width="46.3984375" style="42" customWidth="1"/>
    <col min="4096" max="4349" width="11.3984375" style="42"/>
    <col min="4350" max="4350" width="50.3984375" style="42" customWidth="1"/>
    <col min="4351" max="4351" width="46.3984375" style="42" customWidth="1"/>
    <col min="4352" max="4605" width="11.3984375" style="42"/>
    <col min="4606" max="4606" width="50.3984375" style="42" customWidth="1"/>
    <col min="4607" max="4607" width="46.3984375" style="42" customWidth="1"/>
    <col min="4608" max="4861" width="11.3984375" style="42"/>
    <col min="4862" max="4862" width="50.3984375" style="42" customWidth="1"/>
    <col min="4863" max="4863" width="46.3984375" style="42" customWidth="1"/>
    <col min="4864" max="5117" width="11.3984375" style="42"/>
    <col min="5118" max="5118" width="50.3984375" style="42" customWidth="1"/>
    <col min="5119" max="5119" width="46.3984375" style="42" customWidth="1"/>
    <col min="5120" max="5373" width="11.3984375" style="42"/>
    <col min="5374" max="5374" width="50.3984375" style="42" customWidth="1"/>
    <col min="5375" max="5375" width="46.3984375" style="42" customWidth="1"/>
    <col min="5376" max="5629" width="11.3984375" style="42"/>
    <col min="5630" max="5630" width="50.3984375" style="42" customWidth="1"/>
    <col min="5631" max="5631" width="46.3984375" style="42" customWidth="1"/>
    <col min="5632" max="5885" width="11.3984375" style="42"/>
    <col min="5886" max="5886" width="50.3984375" style="42" customWidth="1"/>
    <col min="5887" max="5887" width="46.3984375" style="42" customWidth="1"/>
    <col min="5888" max="6141" width="11.3984375" style="42"/>
    <col min="6142" max="6142" width="50.3984375" style="42" customWidth="1"/>
    <col min="6143" max="6143" width="46.3984375" style="42" customWidth="1"/>
    <col min="6144" max="6397" width="11.3984375" style="42"/>
    <col min="6398" max="6398" width="50.3984375" style="42" customWidth="1"/>
    <col min="6399" max="6399" width="46.3984375" style="42" customWidth="1"/>
    <col min="6400" max="6653" width="11.3984375" style="42"/>
    <col min="6654" max="6654" width="50.3984375" style="42" customWidth="1"/>
    <col min="6655" max="6655" width="46.3984375" style="42" customWidth="1"/>
    <col min="6656" max="6909" width="11.3984375" style="42"/>
    <col min="6910" max="6910" width="50.3984375" style="42" customWidth="1"/>
    <col min="6911" max="6911" width="46.3984375" style="42" customWidth="1"/>
    <col min="6912" max="7165" width="11.3984375" style="42"/>
    <col min="7166" max="7166" width="50.3984375" style="42" customWidth="1"/>
    <col min="7167" max="7167" width="46.3984375" style="42" customWidth="1"/>
    <col min="7168" max="7421" width="11.3984375" style="42"/>
    <col min="7422" max="7422" width="50.3984375" style="42" customWidth="1"/>
    <col min="7423" max="7423" width="46.3984375" style="42" customWidth="1"/>
    <col min="7424" max="7677" width="11.3984375" style="42"/>
    <col min="7678" max="7678" width="50.3984375" style="42" customWidth="1"/>
    <col min="7679" max="7679" width="46.3984375" style="42" customWidth="1"/>
    <col min="7680" max="7933" width="11.3984375" style="42"/>
    <col min="7934" max="7934" width="50.3984375" style="42" customWidth="1"/>
    <col min="7935" max="7935" width="46.3984375" style="42" customWidth="1"/>
    <col min="7936" max="8189" width="11.3984375" style="42"/>
    <col min="8190" max="8190" width="50.3984375" style="42" customWidth="1"/>
    <col min="8191" max="8191" width="46.3984375" style="42" customWidth="1"/>
    <col min="8192" max="8445" width="11.3984375" style="42"/>
    <col min="8446" max="8446" width="50.3984375" style="42" customWidth="1"/>
    <col min="8447" max="8447" width="46.3984375" style="42" customWidth="1"/>
    <col min="8448" max="8701" width="11.3984375" style="42"/>
    <col min="8702" max="8702" width="50.3984375" style="42" customWidth="1"/>
    <col min="8703" max="8703" width="46.3984375" style="42" customWidth="1"/>
    <col min="8704" max="8957" width="11.3984375" style="42"/>
    <col min="8958" max="8958" width="50.3984375" style="42" customWidth="1"/>
    <col min="8959" max="8959" width="46.3984375" style="42" customWidth="1"/>
    <col min="8960" max="9213" width="11.3984375" style="42"/>
    <col min="9214" max="9214" width="50.3984375" style="42" customWidth="1"/>
    <col min="9215" max="9215" width="46.3984375" style="42" customWidth="1"/>
    <col min="9216" max="9469" width="11.3984375" style="42"/>
    <col min="9470" max="9470" width="50.3984375" style="42" customWidth="1"/>
    <col min="9471" max="9471" width="46.3984375" style="42" customWidth="1"/>
    <col min="9472" max="9725" width="11.3984375" style="42"/>
    <col min="9726" max="9726" width="50.3984375" style="42" customWidth="1"/>
    <col min="9727" max="9727" width="46.3984375" style="42" customWidth="1"/>
    <col min="9728" max="9981" width="11.3984375" style="42"/>
    <col min="9982" max="9982" width="50.3984375" style="42" customWidth="1"/>
    <col min="9983" max="9983" width="46.3984375" style="42" customWidth="1"/>
    <col min="9984" max="10237" width="11.3984375" style="42"/>
    <col min="10238" max="10238" width="50.3984375" style="42" customWidth="1"/>
    <col min="10239" max="10239" width="46.3984375" style="42" customWidth="1"/>
    <col min="10240" max="10493" width="11.3984375" style="42"/>
    <col min="10494" max="10494" width="50.3984375" style="42" customWidth="1"/>
    <col min="10495" max="10495" width="46.3984375" style="42" customWidth="1"/>
    <col min="10496" max="10749" width="11.3984375" style="42"/>
    <col min="10750" max="10750" width="50.3984375" style="42" customWidth="1"/>
    <col min="10751" max="10751" width="46.3984375" style="42" customWidth="1"/>
    <col min="10752" max="11005" width="11.3984375" style="42"/>
    <col min="11006" max="11006" width="50.3984375" style="42" customWidth="1"/>
    <col min="11007" max="11007" width="46.3984375" style="42" customWidth="1"/>
    <col min="11008" max="11261" width="11.3984375" style="42"/>
    <col min="11262" max="11262" width="50.3984375" style="42" customWidth="1"/>
    <col min="11263" max="11263" width="46.3984375" style="42" customWidth="1"/>
    <col min="11264" max="11517" width="11.3984375" style="42"/>
    <col min="11518" max="11518" width="50.3984375" style="42" customWidth="1"/>
    <col min="11519" max="11519" width="46.3984375" style="42" customWidth="1"/>
    <col min="11520" max="11773" width="11.3984375" style="42"/>
    <col min="11774" max="11774" width="50.3984375" style="42" customWidth="1"/>
    <col min="11775" max="11775" width="46.3984375" style="42" customWidth="1"/>
    <col min="11776" max="12029" width="11.3984375" style="42"/>
    <col min="12030" max="12030" width="50.3984375" style="42" customWidth="1"/>
    <col min="12031" max="12031" width="46.3984375" style="42" customWidth="1"/>
    <col min="12032" max="12285" width="11.3984375" style="42"/>
    <col min="12286" max="12286" width="50.3984375" style="42" customWidth="1"/>
    <col min="12287" max="12287" width="46.3984375" style="42" customWidth="1"/>
    <col min="12288" max="12541" width="11.3984375" style="42"/>
    <col min="12542" max="12542" width="50.3984375" style="42" customWidth="1"/>
    <col min="12543" max="12543" width="46.3984375" style="42" customWidth="1"/>
    <col min="12544" max="12797" width="11.3984375" style="42"/>
    <col min="12798" max="12798" width="50.3984375" style="42" customWidth="1"/>
    <col min="12799" max="12799" width="46.3984375" style="42" customWidth="1"/>
    <col min="12800" max="13053" width="11.3984375" style="42"/>
    <col min="13054" max="13054" width="50.3984375" style="42" customWidth="1"/>
    <col min="13055" max="13055" width="46.3984375" style="42" customWidth="1"/>
    <col min="13056" max="13309" width="11.3984375" style="42"/>
    <col min="13310" max="13310" width="50.3984375" style="42" customWidth="1"/>
    <col min="13311" max="13311" width="46.3984375" style="42" customWidth="1"/>
    <col min="13312" max="13565" width="11.3984375" style="42"/>
    <col min="13566" max="13566" width="50.3984375" style="42" customWidth="1"/>
    <col min="13567" max="13567" width="46.3984375" style="42" customWidth="1"/>
    <col min="13568" max="13821" width="11.3984375" style="42"/>
    <col min="13822" max="13822" width="50.3984375" style="42" customWidth="1"/>
    <col min="13823" max="13823" width="46.3984375" style="42" customWidth="1"/>
    <col min="13824" max="14077" width="11.3984375" style="42"/>
    <col min="14078" max="14078" width="50.3984375" style="42" customWidth="1"/>
    <col min="14079" max="14079" width="46.3984375" style="42" customWidth="1"/>
    <col min="14080" max="14333" width="11.3984375" style="42"/>
    <col min="14334" max="14334" width="50.3984375" style="42" customWidth="1"/>
    <col min="14335" max="14335" width="46.3984375" style="42" customWidth="1"/>
    <col min="14336" max="14589" width="11.3984375" style="42"/>
    <col min="14590" max="14590" width="50.3984375" style="42" customWidth="1"/>
    <col min="14591" max="14591" width="46.3984375" style="42" customWidth="1"/>
    <col min="14592" max="14845" width="11.3984375" style="42"/>
    <col min="14846" max="14846" width="50.3984375" style="42" customWidth="1"/>
    <col min="14847" max="14847" width="46.3984375" style="42" customWidth="1"/>
    <col min="14848" max="15101" width="11.3984375" style="42"/>
    <col min="15102" max="15102" width="50.3984375" style="42" customWidth="1"/>
    <col min="15103" max="15103" width="46.3984375" style="42" customWidth="1"/>
    <col min="15104" max="15357" width="11.3984375" style="42"/>
    <col min="15358" max="15358" width="50.3984375" style="42" customWidth="1"/>
    <col min="15359" max="15359" width="46.3984375" style="42" customWidth="1"/>
    <col min="15360" max="15613" width="11.3984375" style="42"/>
    <col min="15614" max="15614" width="50.3984375" style="42" customWidth="1"/>
    <col min="15615" max="15615" width="46.3984375" style="42" customWidth="1"/>
    <col min="15616" max="15869" width="11.3984375" style="42"/>
    <col min="15870" max="15870" width="50.3984375" style="42" customWidth="1"/>
    <col min="15871" max="15871" width="46.3984375" style="42" customWidth="1"/>
    <col min="15872" max="16125" width="11.3984375" style="42"/>
    <col min="16126" max="16126" width="50.3984375" style="42" customWidth="1"/>
    <col min="16127" max="16127" width="46.3984375" style="42" customWidth="1"/>
    <col min="16128" max="16384" width="11.3984375" style="42"/>
  </cols>
  <sheetData>
    <row r="1" spans="1:10" s="200" customFormat="1">
      <c r="A1" s="389" t="s">
        <v>2022</v>
      </c>
      <c r="B1" s="46"/>
      <c r="C1" s="762" t="s">
        <v>2122</v>
      </c>
      <c r="D1" s="42"/>
      <c r="E1" s="44"/>
      <c r="F1" s="42"/>
      <c r="G1" s="42"/>
      <c r="H1" s="42"/>
      <c r="I1" s="42"/>
      <c r="J1" s="42"/>
    </row>
    <row r="2" spans="1:10" s="200" customFormat="1" ht="0.4" customHeight="1">
      <c r="A2" s="407"/>
      <c r="B2" s="278"/>
      <c r="C2" s="278"/>
      <c r="D2" s="42"/>
      <c r="E2" s="42"/>
      <c r="F2" s="42"/>
      <c r="G2" s="42"/>
      <c r="H2" s="42"/>
      <c r="I2" s="42"/>
      <c r="J2" s="42"/>
    </row>
    <row r="3" spans="1:10" s="200" customFormat="1" ht="13.15" customHeight="1">
      <c r="A3" s="418" t="s">
        <v>153</v>
      </c>
      <c r="B3" s="451">
        <f>'Cover Page'!C2</f>
        <v>0</v>
      </c>
      <c r="C3" s="278"/>
      <c r="D3" s="42"/>
      <c r="E3" s="42"/>
      <c r="F3" s="42"/>
      <c r="G3" s="42"/>
      <c r="H3" s="42"/>
      <c r="I3" s="42"/>
      <c r="J3" s="42"/>
    </row>
    <row r="4" spans="1:10" s="200" customFormat="1" ht="13.15" customHeight="1">
      <c r="A4" s="418" t="s">
        <v>637</v>
      </c>
      <c r="B4" s="451">
        <f>'Cover Page'!C3</f>
        <v>0</v>
      </c>
      <c r="C4" s="278"/>
      <c r="D4" s="42"/>
      <c r="E4" s="42"/>
      <c r="F4" s="42"/>
      <c r="G4" s="42"/>
      <c r="H4" s="42"/>
      <c r="I4" s="42"/>
      <c r="J4" s="42"/>
    </row>
    <row r="5" spans="1:10" s="200" customFormat="1" ht="12.4" customHeight="1">
      <c r="A5" s="418" t="s">
        <v>638</v>
      </c>
      <c r="B5" s="452" t="str">
        <f>'Cover Page'!C4</f>
        <v>10/00/2000</v>
      </c>
      <c r="C5" s="278"/>
      <c r="D5" s="42"/>
      <c r="E5" s="42"/>
      <c r="F5" s="42"/>
      <c r="G5" s="42"/>
      <c r="H5" s="42"/>
      <c r="I5" s="42"/>
      <c r="J5" s="42"/>
    </row>
    <row r="6" spans="1:10" s="412" customFormat="1" ht="16.149999999999999" customHeight="1" thickBot="1">
      <c r="A6" s="431" t="s">
        <v>2404</v>
      </c>
      <c r="B6" s="983" t="s">
        <v>2404</v>
      </c>
      <c r="C6" s="983"/>
      <c r="D6" s="42"/>
      <c r="F6" s="429"/>
      <c r="G6" s="429"/>
      <c r="H6" s="429"/>
    </row>
    <row r="7" spans="1:10" s="427" customFormat="1">
      <c r="A7" s="734" t="s">
        <v>1796</v>
      </c>
      <c r="B7" s="771" t="s">
        <v>2028</v>
      </c>
      <c r="C7" s="734" t="s">
        <v>442</v>
      </c>
    </row>
    <row r="8" spans="1:10">
      <c r="A8" s="735">
        <v>1</v>
      </c>
      <c r="B8" s="128" t="s">
        <v>2054</v>
      </c>
      <c r="C8" s="312">
        <v>0</v>
      </c>
    </row>
    <row r="9" spans="1:10">
      <c r="A9" s="735">
        <v>2</v>
      </c>
      <c r="B9" s="128" t="s">
        <v>2023</v>
      </c>
      <c r="C9" s="312">
        <v>0</v>
      </c>
    </row>
    <row r="10" spans="1:10">
      <c r="A10" s="735">
        <v>3</v>
      </c>
      <c r="B10" s="128" t="s">
        <v>2088</v>
      </c>
      <c r="C10" s="312">
        <v>0</v>
      </c>
    </row>
    <row r="11" spans="1:10">
      <c r="A11" s="735">
        <v>4</v>
      </c>
      <c r="B11" s="128" t="s">
        <v>2024</v>
      </c>
      <c r="C11" s="312">
        <v>0</v>
      </c>
    </row>
    <row r="12" spans="1:10">
      <c r="A12" s="735">
        <v>5</v>
      </c>
      <c r="B12" s="128" t="s">
        <v>2089</v>
      </c>
      <c r="C12" s="312">
        <v>0</v>
      </c>
    </row>
    <row r="13" spans="1:10">
      <c r="A13" s="735">
        <v>6</v>
      </c>
      <c r="B13" s="128" t="s">
        <v>2090</v>
      </c>
      <c r="C13" s="312"/>
    </row>
    <row r="14" spans="1:10">
      <c r="A14" s="735">
        <v>7</v>
      </c>
      <c r="B14" s="128" t="s">
        <v>2025</v>
      </c>
      <c r="C14" s="312">
        <v>0</v>
      </c>
    </row>
    <row r="15" spans="1:10">
      <c r="A15" s="735">
        <v>8</v>
      </c>
      <c r="B15" s="128" t="s">
        <v>2026</v>
      </c>
      <c r="C15" s="312">
        <v>0</v>
      </c>
    </row>
    <row r="16" spans="1:10">
      <c r="A16" s="731">
        <v>9</v>
      </c>
      <c r="B16" s="732" t="s">
        <v>2030</v>
      </c>
      <c r="C16" s="779">
        <f>SUM(C8:C15)</f>
        <v>0</v>
      </c>
    </row>
    <row r="17" spans="1:3">
      <c r="A17" s="731">
        <v>10</v>
      </c>
      <c r="B17" s="733" t="s">
        <v>2027</v>
      </c>
      <c r="C17" s="780"/>
    </row>
    <row r="18" spans="1:3">
      <c r="A18" s="731">
        <v>11</v>
      </c>
      <c r="B18" s="732" t="s">
        <v>2029</v>
      </c>
      <c r="C18" s="779">
        <f>C16-C17</f>
        <v>0</v>
      </c>
    </row>
  </sheetData>
  <sheetProtection algorithmName="SHA-512" hashValue="eiQ1TDMdsiDGWk8gWK3ZiK+ch2e/GizydazK32G0NTzz8l01WNivO9QMuaeVZsIOkGAGTtc++Qdj6iwXezpRkA==" saltValue="Pwr9XM+KthR/UFYtXIgcDg==" spinCount="100000" sheet="1" objects="1" scenarios="1"/>
  <mergeCells count="1">
    <mergeCell ref="B6:C6"/>
  </mergeCells>
  <dataValidations count="2">
    <dataValidation type="decimal" operator="greaterThanOrEqual" allowBlank="1" showInputMessage="1" showErrorMessage="1" sqref="C9:C10" xr:uid="{00000000-0002-0000-0F00-000000000000}">
      <formula1>-999999999999999</formula1>
    </dataValidation>
    <dataValidation type="decimal" operator="greaterThanOrEqual" allowBlank="1" showInputMessage="1" showErrorMessage="1" sqref="C8 C12:C17" xr:uid="{00000000-0002-0000-0F00-000001000000}">
      <formula1>0</formula1>
    </dataValidation>
  </dataValidations>
  <printOptions horizontalCentered="1" gridLinesSet="0"/>
  <pageMargins left="0.5" right="0.5" top="0.5" bottom="0.5" header="0.35" footer="0.35"/>
  <pageSetup fitToHeight="9999" orientation="portrait" horizontalDpi="300" verticalDpi="300" r:id="rId1"/>
  <headerFooter alignWithMargins="0">
    <oddHeader>&amp;L&amp;R&amp;C&amp;"Calibri"&amp;10&amp;K000000 PUBLIC&amp;1#_x000D_&amp;"Arialri"&amp;10&amp;K000000MBK106&amp;L&amp;G&amp;R&amp;C&amp;"Calibri"&amp;10&amp;K000000 PUBLIC&amp;1#_x000D_&amp;"Arialri"&amp;10&amp;K000000MBK106&amp;L</oddHeader>
    <oddFooter>&amp;L&amp;R&amp;CPage &amp;P of &amp;N&amp;L_x000D_&amp;1#&amp;"Calibri"&amp;10&amp;K000000 PUBLIC</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23">
    <tabColor rgb="FFFF0000"/>
  </sheetPr>
  <dimension ref="A1:J160"/>
  <sheetViews>
    <sheetView showGridLines="0" topLeftCell="A91" zoomScaleNormal="100" zoomScaleSheetLayoutView="110" workbookViewId="0">
      <selection activeCell="D86" sqref="D86"/>
    </sheetView>
  </sheetViews>
  <sheetFormatPr defaultColWidth="11.3984375" defaultRowHeight="13.9"/>
  <cols>
    <col min="1" max="1" width="11.59765625" style="200" customWidth="1"/>
    <col min="2" max="2" width="51.265625" style="200" customWidth="1"/>
    <col min="3" max="3" width="17.73046875" style="200" customWidth="1"/>
    <col min="4" max="4" width="22.73046875" style="200" customWidth="1"/>
    <col min="5" max="5" width="12.59765625" style="204" customWidth="1"/>
    <col min="6" max="6" width="20.1328125" style="200" customWidth="1"/>
    <col min="7" max="7" width="46.265625" style="200" customWidth="1"/>
    <col min="8" max="255" width="11.3984375" style="200"/>
    <col min="256" max="256" width="8" style="200" bestFit="1" customWidth="1"/>
    <col min="257" max="257" width="63.3984375" style="200" customWidth="1"/>
    <col min="258" max="258" width="23.3984375" style="200" bestFit="1" customWidth="1"/>
    <col min="259" max="259" width="33.59765625" style="200" bestFit="1" customWidth="1"/>
    <col min="260" max="260" width="25.1328125" style="200" bestFit="1" customWidth="1"/>
    <col min="261" max="261" width="5.3984375" style="200" customWidth="1"/>
    <col min="262" max="511" width="11.3984375" style="200"/>
    <col min="512" max="512" width="8" style="200" bestFit="1" customWidth="1"/>
    <col min="513" max="513" width="63.3984375" style="200" customWidth="1"/>
    <col min="514" max="514" width="23.3984375" style="200" bestFit="1" customWidth="1"/>
    <col min="515" max="515" width="33.59765625" style="200" bestFit="1" customWidth="1"/>
    <col min="516" max="516" width="25.1328125" style="200" bestFit="1" customWidth="1"/>
    <col min="517" max="517" width="5.3984375" style="200" customWidth="1"/>
    <col min="518" max="767" width="11.3984375" style="200"/>
    <col min="768" max="768" width="8" style="200" bestFit="1" customWidth="1"/>
    <col min="769" max="769" width="63.3984375" style="200" customWidth="1"/>
    <col min="770" max="770" width="23.3984375" style="200" bestFit="1" customWidth="1"/>
    <col min="771" max="771" width="33.59765625" style="200" bestFit="1" customWidth="1"/>
    <col min="772" max="772" width="25.1328125" style="200" bestFit="1" customWidth="1"/>
    <col min="773" max="773" width="5.3984375" style="200" customWidth="1"/>
    <col min="774" max="1023" width="11.3984375" style="200"/>
    <col min="1024" max="1024" width="8" style="200" bestFit="1" customWidth="1"/>
    <col min="1025" max="1025" width="63.3984375" style="200" customWidth="1"/>
    <col min="1026" max="1026" width="23.3984375" style="200" bestFit="1" customWidth="1"/>
    <col min="1027" max="1027" width="33.59765625" style="200" bestFit="1" customWidth="1"/>
    <col min="1028" max="1028" width="25.1328125" style="200" bestFit="1" customWidth="1"/>
    <col min="1029" max="1029" width="5.3984375" style="200" customWidth="1"/>
    <col min="1030" max="1279" width="11.3984375" style="200"/>
    <col min="1280" max="1280" width="8" style="200" bestFit="1" customWidth="1"/>
    <col min="1281" max="1281" width="63.3984375" style="200" customWidth="1"/>
    <col min="1282" max="1282" width="23.3984375" style="200" bestFit="1" customWidth="1"/>
    <col min="1283" max="1283" width="33.59765625" style="200" bestFit="1" customWidth="1"/>
    <col min="1284" max="1284" width="25.1328125" style="200" bestFit="1" customWidth="1"/>
    <col min="1285" max="1285" width="5.3984375" style="200" customWidth="1"/>
    <col min="1286" max="1535" width="11.3984375" style="200"/>
    <col min="1536" max="1536" width="8" style="200" bestFit="1" customWidth="1"/>
    <col min="1537" max="1537" width="63.3984375" style="200" customWidth="1"/>
    <col min="1538" max="1538" width="23.3984375" style="200" bestFit="1" customWidth="1"/>
    <col min="1539" max="1539" width="33.59765625" style="200" bestFit="1" customWidth="1"/>
    <col min="1540" max="1540" width="25.1328125" style="200" bestFit="1" customWidth="1"/>
    <col min="1541" max="1541" width="5.3984375" style="200" customWidth="1"/>
    <col min="1542" max="1791" width="11.3984375" style="200"/>
    <col min="1792" max="1792" width="8" style="200" bestFit="1" customWidth="1"/>
    <col min="1793" max="1793" width="63.3984375" style="200" customWidth="1"/>
    <col min="1794" max="1794" width="23.3984375" style="200" bestFit="1" customWidth="1"/>
    <col min="1795" max="1795" width="33.59765625" style="200" bestFit="1" customWidth="1"/>
    <col min="1796" max="1796" width="25.1328125" style="200" bestFit="1" customWidth="1"/>
    <col min="1797" max="1797" width="5.3984375" style="200" customWidth="1"/>
    <col min="1798" max="2047" width="11.3984375" style="200"/>
    <col min="2048" max="2048" width="8" style="200" bestFit="1" customWidth="1"/>
    <col min="2049" max="2049" width="63.3984375" style="200" customWidth="1"/>
    <col min="2050" max="2050" width="23.3984375" style="200" bestFit="1" customWidth="1"/>
    <col min="2051" max="2051" width="33.59765625" style="200" bestFit="1" customWidth="1"/>
    <col min="2052" max="2052" width="25.1328125" style="200" bestFit="1" customWidth="1"/>
    <col min="2053" max="2053" width="5.3984375" style="200" customWidth="1"/>
    <col min="2054" max="2303" width="11.3984375" style="200"/>
    <col min="2304" max="2304" width="8" style="200" bestFit="1" customWidth="1"/>
    <col min="2305" max="2305" width="63.3984375" style="200" customWidth="1"/>
    <col min="2306" max="2306" width="23.3984375" style="200" bestFit="1" customWidth="1"/>
    <col min="2307" max="2307" width="33.59765625" style="200" bestFit="1" customWidth="1"/>
    <col min="2308" max="2308" width="25.1328125" style="200" bestFit="1" customWidth="1"/>
    <col min="2309" max="2309" width="5.3984375" style="200" customWidth="1"/>
    <col min="2310" max="2559" width="11.3984375" style="200"/>
    <col min="2560" max="2560" width="8" style="200" bestFit="1" customWidth="1"/>
    <col min="2561" max="2561" width="63.3984375" style="200" customWidth="1"/>
    <col min="2562" max="2562" width="23.3984375" style="200" bestFit="1" customWidth="1"/>
    <col min="2563" max="2563" width="33.59765625" style="200" bestFit="1" customWidth="1"/>
    <col min="2564" max="2564" width="25.1328125" style="200" bestFit="1" customWidth="1"/>
    <col min="2565" max="2565" width="5.3984375" style="200" customWidth="1"/>
    <col min="2566" max="2815" width="11.3984375" style="200"/>
    <col min="2816" max="2816" width="8" style="200" bestFit="1" customWidth="1"/>
    <col min="2817" max="2817" width="63.3984375" style="200" customWidth="1"/>
    <col min="2818" max="2818" width="23.3984375" style="200" bestFit="1" customWidth="1"/>
    <col min="2819" max="2819" width="33.59765625" style="200" bestFit="1" customWidth="1"/>
    <col min="2820" max="2820" width="25.1328125" style="200" bestFit="1" customWidth="1"/>
    <col min="2821" max="2821" width="5.3984375" style="200" customWidth="1"/>
    <col min="2822" max="3071" width="11.3984375" style="200"/>
    <col min="3072" max="3072" width="8" style="200" bestFit="1" customWidth="1"/>
    <col min="3073" max="3073" width="63.3984375" style="200" customWidth="1"/>
    <col min="3074" max="3074" width="23.3984375" style="200" bestFit="1" customWidth="1"/>
    <col min="3075" max="3075" width="33.59765625" style="200" bestFit="1" customWidth="1"/>
    <col min="3076" max="3076" width="25.1328125" style="200" bestFit="1" customWidth="1"/>
    <col min="3077" max="3077" width="5.3984375" style="200" customWidth="1"/>
    <col min="3078" max="3327" width="11.3984375" style="200"/>
    <col min="3328" max="3328" width="8" style="200" bestFit="1" customWidth="1"/>
    <col min="3329" max="3329" width="63.3984375" style="200" customWidth="1"/>
    <col min="3330" max="3330" width="23.3984375" style="200" bestFit="1" customWidth="1"/>
    <col min="3331" max="3331" width="33.59765625" style="200" bestFit="1" customWidth="1"/>
    <col min="3332" max="3332" width="25.1328125" style="200" bestFit="1" customWidth="1"/>
    <col min="3333" max="3333" width="5.3984375" style="200" customWidth="1"/>
    <col min="3334" max="3583" width="11.3984375" style="200"/>
    <col min="3584" max="3584" width="8" style="200" bestFit="1" customWidth="1"/>
    <col min="3585" max="3585" width="63.3984375" style="200" customWidth="1"/>
    <col min="3586" max="3586" width="23.3984375" style="200" bestFit="1" customWidth="1"/>
    <col min="3587" max="3587" width="33.59765625" style="200" bestFit="1" customWidth="1"/>
    <col min="3588" max="3588" width="25.1328125" style="200" bestFit="1" customWidth="1"/>
    <col min="3589" max="3589" width="5.3984375" style="200" customWidth="1"/>
    <col min="3590" max="3839" width="11.3984375" style="200"/>
    <col min="3840" max="3840" width="8" style="200" bestFit="1" customWidth="1"/>
    <col min="3841" max="3841" width="63.3984375" style="200" customWidth="1"/>
    <col min="3842" max="3842" width="23.3984375" style="200" bestFit="1" customWidth="1"/>
    <col min="3843" max="3843" width="33.59765625" style="200" bestFit="1" customWidth="1"/>
    <col min="3844" max="3844" width="25.1328125" style="200" bestFit="1" customWidth="1"/>
    <col min="3845" max="3845" width="5.3984375" style="200" customWidth="1"/>
    <col min="3846" max="4095" width="11.3984375" style="200"/>
    <col min="4096" max="4096" width="8" style="200" bestFit="1" customWidth="1"/>
    <col min="4097" max="4097" width="63.3984375" style="200" customWidth="1"/>
    <col min="4098" max="4098" width="23.3984375" style="200" bestFit="1" customWidth="1"/>
    <col min="4099" max="4099" width="33.59765625" style="200" bestFit="1" customWidth="1"/>
    <col min="4100" max="4100" width="25.1328125" style="200" bestFit="1" customWidth="1"/>
    <col min="4101" max="4101" width="5.3984375" style="200" customWidth="1"/>
    <col min="4102" max="4351" width="11.3984375" style="200"/>
    <col min="4352" max="4352" width="8" style="200" bestFit="1" customWidth="1"/>
    <col min="4353" max="4353" width="63.3984375" style="200" customWidth="1"/>
    <col min="4354" max="4354" width="23.3984375" style="200" bestFit="1" customWidth="1"/>
    <col min="4355" max="4355" width="33.59765625" style="200" bestFit="1" customWidth="1"/>
    <col min="4356" max="4356" width="25.1328125" style="200" bestFit="1" customWidth="1"/>
    <col min="4357" max="4357" width="5.3984375" style="200" customWidth="1"/>
    <col min="4358" max="4607" width="11.3984375" style="200"/>
    <col min="4608" max="4608" width="8" style="200" bestFit="1" customWidth="1"/>
    <col min="4609" max="4609" width="63.3984375" style="200" customWidth="1"/>
    <col min="4610" max="4610" width="23.3984375" style="200" bestFit="1" customWidth="1"/>
    <col min="4611" max="4611" width="33.59765625" style="200" bestFit="1" customWidth="1"/>
    <col min="4612" max="4612" width="25.1328125" style="200" bestFit="1" customWidth="1"/>
    <col min="4613" max="4613" width="5.3984375" style="200" customWidth="1"/>
    <col min="4614" max="4863" width="11.3984375" style="200"/>
    <col min="4864" max="4864" width="8" style="200" bestFit="1" customWidth="1"/>
    <col min="4865" max="4865" width="63.3984375" style="200" customWidth="1"/>
    <col min="4866" max="4866" width="23.3984375" style="200" bestFit="1" customWidth="1"/>
    <col min="4867" max="4867" width="33.59765625" style="200" bestFit="1" customWidth="1"/>
    <col min="4868" max="4868" width="25.1328125" style="200" bestFit="1" customWidth="1"/>
    <col min="4869" max="4869" width="5.3984375" style="200" customWidth="1"/>
    <col min="4870" max="5119" width="11.3984375" style="200"/>
    <col min="5120" max="5120" width="8" style="200" bestFit="1" customWidth="1"/>
    <col min="5121" max="5121" width="63.3984375" style="200" customWidth="1"/>
    <col min="5122" max="5122" width="23.3984375" style="200" bestFit="1" customWidth="1"/>
    <col min="5123" max="5123" width="33.59765625" style="200" bestFit="1" customWidth="1"/>
    <col min="5124" max="5124" width="25.1328125" style="200" bestFit="1" customWidth="1"/>
    <col min="5125" max="5125" width="5.3984375" style="200" customWidth="1"/>
    <col min="5126" max="5375" width="11.3984375" style="200"/>
    <col min="5376" max="5376" width="8" style="200" bestFit="1" customWidth="1"/>
    <col min="5377" max="5377" width="63.3984375" style="200" customWidth="1"/>
    <col min="5378" max="5378" width="23.3984375" style="200" bestFit="1" customWidth="1"/>
    <col min="5379" max="5379" width="33.59765625" style="200" bestFit="1" customWidth="1"/>
    <col min="5380" max="5380" width="25.1328125" style="200" bestFit="1" customWidth="1"/>
    <col min="5381" max="5381" width="5.3984375" style="200" customWidth="1"/>
    <col min="5382" max="5631" width="11.3984375" style="200"/>
    <col min="5632" max="5632" width="8" style="200" bestFit="1" customWidth="1"/>
    <col min="5633" max="5633" width="63.3984375" style="200" customWidth="1"/>
    <col min="5634" max="5634" width="23.3984375" style="200" bestFit="1" customWidth="1"/>
    <col min="5635" max="5635" width="33.59765625" style="200" bestFit="1" customWidth="1"/>
    <col min="5636" max="5636" width="25.1328125" style="200" bestFit="1" customWidth="1"/>
    <col min="5637" max="5637" width="5.3984375" style="200" customWidth="1"/>
    <col min="5638" max="5887" width="11.3984375" style="200"/>
    <col min="5888" max="5888" width="8" style="200" bestFit="1" customWidth="1"/>
    <col min="5889" max="5889" width="63.3984375" style="200" customWidth="1"/>
    <col min="5890" max="5890" width="23.3984375" style="200" bestFit="1" customWidth="1"/>
    <col min="5891" max="5891" width="33.59765625" style="200" bestFit="1" customWidth="1"/>
    <col min="5892" max="5892" width="25.1328125" style="200" bestFit="1" customWidth="1"/>
    <col min="5893" max="5893" width="5.3984375" style="200" customWidth="1"/>
    <col min="5894" max="6143" width="11.3984375" style="200"/>
    <col min="6144" max="6144" width="8" style="200" bestFit="1" customWidth="1"/>
    <col min="6145" max="6145" width="63.3984375" style="200" customWidth="1"/>
    <col min="6146" max="6146" width="23.3984375" style="200" bestFit="1" customWidth="1"/>
    <col min="6147" max="6147" width="33.59765625" style="200" bestFit="1" customWidth="1"/>
    <col min="6148" max="6148" width="25.1328125" style="200" bestFit="1" customWidth="1"/>
    <col min="6149" max="6149" width="5.3984375" style="200" customWidth="1"/>
    <col min="6150" max="6399" width="11.3984375" style="200"/>
    <col min="6400" max="6400" width="8" style="200" bestFit="1" customWidth="1"/>
    <col min="6401" max="6401" width="63.3984375" style="200" customWidth="1"/>
    <col min="6402" max="6402" width="23.3984375" style="200" bestFit="1" customWidth="1"/>
    <col min="6403" max="6403" width="33.59765625" style="200" bestFit="1" customWidth="1"/>
    <col min="6404" max="6404" width="25.1328125" style="200" bestFit="1" customWidth="1"/>
    <col min="6405" max="6405" width="5.3984375" style="200" customWidth="1"/>
    <col min="6406" max="6655" width="11.3984375" style="200"/>
    <col min="6656" max="6656" width="8" style="200" bestFit="1" customWidth="1"/>
    <col min="6657" max="6657" width="63.3984375" style="200" customWidth="1"/>
    <col min="6658" max="6658" width="23.3984375" style="200" bestFit="1" customWidth="1"/>
    <col min="6659" max="6659" width="33.59765625" style="200" bestFit="1" customWidth="1"/>
    <col min="6660" max="6660" width="25.1328125" style="200" bestFit="1" customWidth="1"/>
    <col min="6661" max="6661" width="5.3984375" style="200" customWidth="1"/>
    <col min="6662" max="6911" width="11.3984375" style="200"/>
    <col min="6912" max="6912" width="8" style="200" bestFit="1" customWidth="1"/>
    <col min="6913" max="6913" width="63.3984375" style="200" customWidth="1"/>
    <col min="6914" max="6914" width="23.3984375" style="200" bestFit="1" customWidth="1"/>
    <col min="6915" max="6915" width="33.59765625" style="200" bestFit="1" customWidth="1"/>
    <col min="6916" max="6916" width="25.1328125" style="200" bestFit="1" customWidth="1"/>
    <col min="6917" max="6917" width="5.3984375" style="200" customWidth="1"/>
    <col min="6918" max="7167" width="11.3984375" style="200"/>
    <col min="7168" max="7168" width="8" style="200" bestFit="1" customWidth="1"/>
    <col min="7169" max="7169" width="63.3984375" style="200" customWidth="1"/>
    <col min="7170" max="7170" width="23.3984375" style="200" bestFit="1" customWidth="1"/>
    <col min="7171" max="7171" width="33.59765625" style="200" bestFit="1" customWidth="1"/>
    <col min="7172" max="7172" width="25.1328125" style="200" bestFit="1" customWidth="1"/>
    <col min="7173" max="7173" width="5.3984375" style="200" customWidth="1"/>
    <col min="7174" max="7423" width="11.3984375" style="200"/>
    <col min="7424" max="7424" width="8" style="200" bestFit="1" customWidth="1"/>
    <col min="7425" max="7425" width="63.3984375" style="200" customWidth="1"/>
    <col min="7426" max="7426" width="23.3984375" style="200" bestFit="1" customWidth="1"/>
    <col min="7427" max="7427" width="33.59765625" style="200" bestFit="1" customWidth="1"/>
    <col min="7428" max="7428" width="25.1328125" style="200" bestFit="1" customWidth="1"/>
    <col min="7429" max="7429" width="5.3984375" style="200" customWidth="1"/>
    <col min="7430" max="7679" width="11.3984375" style="200"/>
    <col min="7680" max="7680" width="8" style="200" bestFit="1" customWidth="1"/>
    <col min="7681" max="7681" width="63.3984375" style="200" customWidth="1"/>
    <col min="7682" max="7682" width="23.3984375" style="200" bestFit="1" customWidth="1"/>
    <col min="7683" max="7683" width="33.59765625" style="200" bestFit="1" customWidth="1"/>
    <col min="7684" max="7684" width="25.1328125" style="200" bestFit="1" customWidth="1"/>
    <col min="7685" max="7685" width="5.3984375" style="200" customWidth="1"/>
    <col min="7686" max="7935" width="11.3984375" style="200"/>
    <col min="7936" max="7936" width="8" style="200" bestFit="1" customWidth="1"/>
    <col min="7937" max="7937" width="63.3984375" style="200" customWidth="1"/>
    <col min="7938" max="7938" width="23.3984375" style="200" bestFit="1" customWidth="1"/>
    <col min="7939" max="7939" width="33.59765625" style="200" bestFit="1" customWidth="1"/>
    <col min="7940" max="7940" width="25.1328125" style="200" bestFit="1" customWidth="1"/>
    <col min="7941" max="7941" width="5.3984375" style="200" customWidth="1"/>
    <col min="7942" max="8191" width="11.3984375" style="200"/>
    <col min="8192" max="8192" width="8" style="200" bestFit="1" customWidth="1"/>
    <col min="8193" max="8193" width="63.3984375" style="200" customWidth="1"/>
    <col min="8194" max="8194" width="23.3984375" style="200" bestFit="1" customWidth="1"/>
    <col min="8195" max="8195" width="33.59765625" style="200" bestFit="1" customWidth="1"/>
    <col min="8196" max="8196" width="25.1328125" style="200" bestFit="1" customWidth="1"/>
    <col min="8197" max="8197" width="5.3984375" style="200" customWidth="1"/>
    <col min="8198" max="8447" width="11.3984375" style="200"/>
    <col min="8448" max="8448" width="8" style="200" bestFit="1" customWidth="1"/>
    <col min="8449" max="8449" width="63.3984375" style="200" customWidth="1"/>
    <col min="8450" max="8450" width="23.3984375" style="200" bestFit="1" customWidth="1"/>
    <col min="8451" max="8451" width="33.59765625" style="200" bestFit="1" customWidth="1"/>
    <col min="8452" max="8452" width="25.1328125" style="200" bestFit="1" customWidth="1"/>
    <col min="8453" max="8453" width="5.3984375" style="200" customWidth="1"/>
    <col min="8454" max="8703" width="11.3984375" style="200"/>
    <col min="8704" max="8704" width="8" style="200" bestFit="1" customWidth="1"/>
    <col min="8705" max="8705" width="63.3984375" style="200" customWidth="1"/>
    <col min="8706" max="8706" width="23.3984375" style="200" bestFit="1" customWidth="1"/>
    <col min="8707" max="8707" width="33.59765625" style="200" bestFit="1" customWidth="1"/>
    <col min="8708" max="8708" width="25.1328125" style="200" bestFit="1" customWidth="1"/>
    <col min="8709" max="8709" width="5.3984375" style="200" customWidth="1"/>
    <col min="8710" max="8959" width="11.3984375" style="200"/>
    <col min="8960" max="8960" width="8" style="200" bestFit="1" customWidth="1"/>
    <col min="8961" max="8961" width="63.3984375" style="200" customWidth="1"/>
    <col min="8962" max="8962" width="23.3984375" style="200" bestFit="1" customWidth="1"/>
    <col min="8963" max="8963" width="33.59765625" style="200" bestFit="1" customWidth="1"/>
    <col min="8964" max="8964" width="25.1328125" style="200" bestFit="1" customWidth="1"/>
    <col min="8965" max="8965" width="5.3984375" style="200" customWidth="1"/>
    <col min="8966" max="9215" width="11.3984375" style="200"/>
    <col min="9216" max="9216" width="8" style="200" bestFit="1" customWidth="1"/>
    <col min="9217" max="9217" width="63.3984375" style="200" customWidth="1"/>
    <col min="9218" max="9218" width="23.3984375" style="200" bestFit="1" customWidth="1"/>
    <col min="9219" max="9219" width="33.59765625" style="200" bestFit="1" customWidth="1"/>
    <col min="9220" max="9220" width="25.1328125" style="200" bestFit="1" customWidth="1"/>
    <col min="9221" max="9221" width="5.3984375" style="200" customWidth="1"/>
    <col min="9222" max="9471" width="11.3984375" style="200"/>
    <col min="9472" max="9472" width="8" style="200" bestFit="1" customWidth="1"/>
    <col min="9473" max="9473" width="63.3984375" style="200" customWidth="1"/>
    <col min="9474" max="9474" width="23.3984375" style="200" bestFit="1" customWidth="1"/>
    <col min="9475" max="9475" width="33.59765625" style="200" bestFit="1" customWidth="1"/>
    <col min="9476" max="9476" width="25.1328125" style="200" bestFit="1" customWidth="1"/>
    <col min="9477" max="9477" width="5.3984375" style="200" customWidth="1"/>
    <col min="9478" max="9727" width="11.3984375" style="200"/>
    <col min="9728" max="9728" width="8" style="200" bestFit="1" customWidth="1"/>
    <col min="9729" max="9729" width="63.3984375" style="200" customWidth="1"/>
    <col min="9730" max="9730" width="23.3984375" style="200" bestFit="1" customWidth="1"/>
    <col min="9731" max="9731" width="33.59765625" style="200" bestFit="1" customWidth="1"/>
    <col min="9732" max="9732" width="25.1328125" style="200" bestFit="1" customWidth="1"/>
    <col min="9733" max="9733" width="5.3984375" style="200" customWidth="1"/>
    <col min="9734" max="9983" width="11.3984375" style="200"/>
    <col min="9984" max="9984" width="8" style="200" bestFit="1" customWidth="1"/>
    <col min="9985" max="9985" width="63.3984375" style="200" customWidth="1"/>
    <col min="9986" max="9986" width="23.3984375" style="200" bestFit="1" customWidth="1"/>
    <col min="9987" max="9987" width="33.59765625" style="200" bestFit="1" customWidth="1"/>
    <col min="9988" max="9988" width="25.1328125" style="200" bestFit="1" customWidth="1"/>
    <col min="9989" max="9989" width="5.3984375" style="200" customWidth="1"/>
    <col min="9990" max="10239" width="11.3984375" style="200"/>
    <col min="10240" max="10240" width="8" style="200" bestFit="1" customWidth="1"/>
    <col min="10241" max="10241" width="63.3984375" style="200" customWidth="1"/>
    <col min="10242" max="10242" width="23.3984375" style="200" bestFit="1" customWidth="1"/>
    <col min="10243" max="10243" width="33.59765625" style="200" bestFit="1" customWidth="1"/>
    <col min="10244" max="10244" width="25.1328125" style="200" bestFit="1" customWidth="1"/>
    <col min="10245" max="10245" width="5.3984375" style="200" customWidth="1"/>
    <col min="10246" max="10495" width="11.3984375" style="200"/>
    <col min="10496" max="10496" width="8" style="200" bestFit="1" customWidth="1"/>
    <col min="10497" max="10497" width="63.3984375" style="200" customWidth="1"/>
    <col min="10498" max="10498" width="23.3984375" style="200" bestFit="1" customWidth="1"/>
    <col min="10499" max="10499" width="33.59765625" style="200" bestFit="1" customWidth="1"/>
    <col min="10500" max="10500" width="25.1328125" style="200" bestFit="1" customWidth="1"/>
    <col min="10501" max="10501" width="5.3984375" style="200" customWidth="1"/>
    <col min="10502" max="10751" width="11.3984375" style="200"/>
    <col min="10752" max="10752" width="8" style="200" bestFit="1" customWidth="1"/>
    <col min="10753" max="10753" width="63.3984375" style="200" customWidth="1"/>
    <col min="10754" max="10754" width="23.3984375" style="200" bestFit="1" customWidth="1"/>
    <col min="10755" max="10755" width="33.59765625" style="200" bestFit="1" customWidth="1"/>
    <col min="10756" max="10756" width="25.1328125" style="200" bestFit="1" customWidth="1"/>
    <col min="10757" max="10757" width="5.3984375" style="200" customWidth="1"/>
    <col min="10758" max="11007" width="11.3984375" style="200"/>
    <col min="11008" max="11008" width="8" style="200" bestFit="1" customWidth="1"/>
    <col min="11009" max="11009" width="63.3984375" style="200" customWidth="1"/>
    <col min="11010" max="11010" width="23.3984375" style="200" bestFit="1" customWidth="1"/>
    <col min="11011" max="11011" width="33.59765625" style="200" bestFit="1" customWidth="1"/>
    <col min="11012" max="11012" width="25.1328125" style="200" bestFit="1" customWidth="1"/>
    <col min="11013" max="11013" width="5.3984375" style="200" customWidth="1"/>
    <col min="11014" max="11263" width="11.3984375" style="200"/>
    <col min="11264" max="11264" width="8" style="200" bestFit="1" customWidth="1"/>
    <col min="11265" max="11265" width="63.3984375" style="200" customWidth="1"/>
    <col min="11266" max="11266" width="23.3984375" style="200" bestFit="1" customWidth="1"/>
    <col min="11267" max="11267" width="33.59765625" style="200" bestFit="1" customWidth="1"/>
    <col min="11268" max="11268" width="25.1328125" style="200" bestFit="1" customWidth="1"/>
    <col min="11269" max="11269" width="5.3984375" style="200" customWidth="1"/>
    <col min="11270" max="11519" width="11.3984375" style="200"/>
    <col min="11520" max="11520" width="8" style="200" bestFit="1" customWidth="1"/>
    <col min="11521" max="11521" width="63.3984375" style="200" customWidth="1"/>
    <col min="11522" max="11522" width="23.3984375" style="200" bestFit="1" customWidth="1"/>
    <col min="11523" max="11523" width="33.59765625" style="200" bestFit="1" customWidth="1"/>
    <col min="11524" max="11524" width="25.1328125" style="200" bestFit="1" customWidth="1"/>
    <col min="11525" max="11525" width="5.3984375" style="200" customWidth="1"/>
    <col min="11526" max="11775" width="11.3984375" style="200"/>
    <col min="11776" max="11776" width="8" style="200" bestFit="1" customWidth="1"/>
    <col min="11777" max="11777" width="63.3984375" style="200" customWidth="1"/>
    <col min="11778" max="11778" width="23.3984375" style="200" bestFit="1" customWidth="1"/>
    <col min="11779" max="11779" width="33.59765625" style="200" bestFit="1" customWidth="1"/>
    <col min="11780" max="11780" width="25.1328125" style="200" bestFit="1" customWidth="1"/>
    <col min="11781" max="11781" width="5.3984375" style="200" customWidth="1"/>
    <col min="11782" max="12031" width="11.3984375" style="200"/>
    <col min="12032" max="12032" width="8" style="200" bestFit="1" customWidth="1"/>
    <col min="12033" max="12033" width="63.3984375" style="200" customWidth="1"/>
    <col min="12034" max="12034" width="23.3984375" style="200" bestFit="1" customWidth="1"/>
    <col min="12035" max="12035" width="33.59765625" style="200" bestFit="1" customWidth="1"/>
    <col min="12036" max="12036" width="25.1328125" style="200" bestFit="1" customWidth="1"/>
    <col min="12037" max="12037" width="5.3984375" style="200" customWidth="1"/>
    <col min="12038" max="12287" width="11.3984375" style="200"/>
    <col min="12288" max="12288" width="8" style="200" bestFit="1" customWidth="1"/>
    <col min="12289" max="12289" width="63.3984375" style="200" customWidth="1"/>
    <col min="12290" max="12290" width="23.3984375" style="200" bestFit="1" customWidth="1"/>
    <col min="12291" max="12291" width="33.59765625" style="200" bestFit="1" customWidth="1"/>
    <col min="12292" max="12292" width="25.1328125" style="200" bestFit="1" customWidth="1"/>
    <col min="12293" max="12293" width="5.3984375" style="200" customWidth="1"/>
    <col min="12294" max="12543" width="11.3984375" style="200"/>
    <col min="12544" max="12544" width="8" style="200" bestFit="1" customWidth="1"/>
    <col min="12545" max="12545" width="63.3984375" style="200" customWidth="1"/>
    <col min="12546" max="12546" width="23.3984375" style="200" bestFit="1" customWidth="1"/>
    <col min="12547" max="12547" width="33.59765625" style="200" bestFit="1" customWidth="1"/>
    <col min="12548" max="12548" width="25.1328125" style="200" bestFit="1" customWidth="1"/>
    <col min="12549" max="12549" width="5.3984375" style="200" customWidth="1"/>
    <col min="12550" max="12799" width="11.3984375" style="200"/>
    <col min="12800" max="12800" width="8" style="200" bestFit="1" customWidth="1"/>
    <col min="12801" max="12801" width="63.3984375" style="200" customWidth="1"/>
    <col min="12802" max="12802" width="23.3984375" style="200" bestFit="1" customWidth="1"/>
    <col min="12803" max="12803" width="33.59765625" style="200" bestFit="1" customWidth="1"/>
    <col min="12804" max="12804" width="25.1328125" style="200" bestFit="1" customWidth="1"/>
    <col min="12805" max="12805" width="5.3984375" style="200" customWidth="1"/>
    <col min="12806" max="13055" width="11.3984375" style="200"/>
    <col min="13056" max="13056" width="8" style="200" bestFit="1" customWidth="1"/>
    <col min="13057" max="13057" width="63.3984375" style="200" customWidth="1"/>
    <col min="13058" max="13058" width="23.3984375" style="200" bestFit="1" customWidth="1"/>
    <col min="13059" max="13059" width="33.59765625" style="200" bestFit="1" customWidth="1"/>
    <col min="13060" max="13060" width="25.1328125" style="200" bestFit="1" customWidth="1"/>
    <col min="13061" max="13061" width="5.3984375" style="200" customWidth="1"/>
    <col min="13062" max="13311" width="11.3984375" style="200"/>
    <col min="13312" max="13312" width="8" style="200" bestFit="1" customWidth="1"/>
    <col min="13313" max="13313" width="63.3984375" style="200" customWidth="1"/>
    <col min="13314" max="13314" width="23.3984375" style="200" bestFit="1" customWidth="1"/>
    <col min="13315" max="13315" width="33.59765625" style="200" bestFit="1" customWidth="1"/>
    <col min="13316" max="13316" width="25.1328125" style="200" bestFit="1" customWidth="1"/>
    <col min="13317" max="13317" width="5.3984375" style="200" customWidth="1"/>
    <col min="13318" max="13567" width="11.3984375" style="200"/>
    <col min="13568" max="13568" width="8" style="200" bestFit="1" customWidth="1"/>
    <col min="13569" max="13569" width="63.3984375" style="200" customWidth="1"/>
    <col min="13570" max="13570" width="23.3984375" style="200" bestFit="1" customWidth="1"/>
    <col min="13571" max="13571" width="33.59765625" style="200" bestFit="1" customWidth="1"/>
    <col min="13572" max="13572" width="25.1328125" style="200" bestFit="1" customWidth="1"/>
    <col min="13573" max="13573" width="5.3984375" style="200" customWidth="1"/>
    <col min="13574" max="13823" width="11.3984375" style="200"/>
    <col min="13824" max="13824" width="8" style="200" bestFit="1" customWidth="1"/>
    <col min="13825" max="13825" width="63.3984375" style="200" customWidth="1"/>
    <col min="13826" max="13826" width="23.3984375" style="200" bestFit="1" customWidth="1"/>
    <col min="13827" max="13827" width="33.59765625" style="200" bestFit="1" customWidth="1"/>
    <col min="13828" max="13828" width="25.1328125" style="200" bestFit="1" customWidth="1"/>
    <col min="13829" max="13829" width="5.3984375" style="200" customWidth="1"/>
    <col min="13830" max="14079" width="11.3984375" style="200"/>
    <col min="14080" max="14080" width="8" style="200" bestFit="1" customWidth="1"/>
    <col min="14081" max="14081" width="63.3984375" style="200" customWidth="1"/>
    <col min="14082" max="14082" width="23.3984375" style="200" bestFit="1" customWidth="1"/>
    <col min="14083" max="14083" width="33.59765625" style="200" bestFit="1" customWidth="1"/>
    <col min="14084" max="14084" width="25.1328125" style="200" bestFit="1" customWidth="1"/>
    <col min="14085" max="14085" width="5.3984375" style="200" customWidth="1"/>
    <col min="14086" max="14335" width="11.3984375" style="200"/>
    <col min="14336" max="14336" width="8" style="200" bestFit="1" customWidth="1"/>
    <col min="14337" max="14337" width="63.3984375" style="200" customWidth="1"/>
    <col min="14338" max="14338" width="23.3984375" style="200" bestFit="1" customWidth="1"/>
    <col min="14339" max="14339" width="33.59765625" style="200" bestFit="1" customWidth="1"/>
    <col min="14340" max="14340" width="25.1328125" style="200" bestFit="1" customWidth="1"/>
    <col min="14341" max="14341" width="5.3984375" style="200" customWidth="1"/>
    <col min="14342" max="14591" width="11.3984375" style="200"/>
    <col min="14592" max="14592" width="8" style="200" bestFit="1" customWidth="1"/>
    <col min="14593" max="14593" width="63.3984375" style="200" customWidth="1"/>
    <col min="14594" max="14594" width="23.3984375" style="200" bestFit="1" customWidth="1"/>
    <col min="14595" max="14595" width="33.59765625" style="200" bestFit="1" customWidth="1"/>
    <col min="14596" max="14596" width="25.1328125" style="200" bestFit="1" customWidth="1"/>
    <col min="14597" max="14597" width="5.3984375" style="200" customWidth="1"/>
    <col min="14598" max="14847" width="11.3984375" style="200"/>
    <col min="14848" max="14848" width="8" style="200" bestFit="1" customWidth="1"/>
    <col min="14849" max="14849" width="63.3984375" style="200" customWidth="1"/>
    <col min="14850" max="14850" width="23.3984375" style="200" bestFit="1" customWidth="1"/>
    <col min="14851" max="14851" width="33.59765625" style="200" bestFit="1" customWidth="1"/>
    <col min="14852" max="14852" width="25.1328125" style="200" bestFit="1" customWidth="1"/>
    <col min="14853" max="14853" width="5.3984375" style="200" customWidth="1"/>
    <col min="14854" max="15103" width="11.3984375" style="200"/>
    <col min="15104" max="15104" width="8" style="200" bestFit="1" customWidth="1"/>
    <col min="15105" max="15105" width="63.3984375" style="200" customWidth="1"/>
    <col min="15106" max="15106" width="23.3984375" style="200" bestFit="1" customWidth="1"/>
    <col min="15107" max="15107" width="33.59765625" style="200" bestFit="1" customWidth="1"/>
    <col min="15108" max="15108" width="25.1328125" style="200" bestFit="1" customWidth="1"/>
    <col min="15109" max="15109" width="5.3984375" style="200" customWidth="1"/>
    <col min="15110" max="15359" width="11.3984375" style="200"/>
    <col min="15360" max="15360" width="8" style="200" bestFit="1" customWidth="1"/>
    <col min="15361" max="15361" width="63.3984375" style="200" customWidth="1"/>
    <col min="15362" max="15362" width="23.3984375" style="200" bestFit="1" customWidth="1"/>
    <col min="15363" max="15363" width="33.59765625" style="200" bestFit="1" customWidth="1"/>
    <col min="15364" max="15364" width="25.1328125" style="200" bestFit="1" customWidth="1"/>
    <col min="15365" max="15365" width="5.3984375" style="200" customWidth="1"/>
    <col min="15366" max="15615" width="11.3984375" style="200"/>
    <col min="15616" max="15616" width="8" style="200" bestFit="1" customWidth="1"/>
    <col min="15617" max="15617" width="63.3984375" style="200" customWidth="1"/>
    <col min="15618" max="15618" width="23.3984375" style="200" bestFit="1" customWidth="1"/>
    <col min="15619" max="15619" width="33.59765625" style="200" bestFit="1" customWidth="1"/>
    <col min="15620" max="15620" width="25.1328125" style="200" bestFit="1" customWidth="1"/>
    <col min="15621" max="15621" width="5.3984375" style="200" customWidth="1"/>
    <col min="15622" max="15871" width="11.3984375" style="200"/>
    <col min="15872" max="15872" width="8" style="200" bestFit="1" customWidth="1"/>
    <col min="15873" max="15873" width="63.3984375" style="200" customWidth="1"/>
    <col min="15874" max="15874" width="23.3984375" style="200" bestFit="1" customWidth="1"/>
    <col min="15875" max="15875" width="33.59765625" style="200" bestFit="1" customWidth="1"/>
    <col min="15876" max="15876" width="25.1328125" style="200" bestFit="1" customWidth="1"/>
    <col min="15877" max="15877" width="5.3984375" style="200" customWidth="1"/>
    <col min="15878" max="16127" width="11.3984375" style="200"/>
    <col min="16128" max="16128" width="8" style="200" bestFit="1" customWidth="1"/>
    <col min="16129" max="16129" width="63.3984375" style="200" customWidth="1"/>
    <col min="16130" max="16130" width="23.3984375" style="200" bestFit="1" customWidth="1"/>
    <col min="16131" max="16131" width="33.59765625" style="200" bestFit="1" customWidth="1"/>
    <col min="16132" max="16132" width="25.1328125" style="200" bestFit="1" customWidth="1"/>
    <col min="16133" max="16133" width="5.3984375" style="200" customWidth="1"/>
    <col min="16134" max="16384" width="11.3984375" style="200"/>
  </cols>
  <sheetData>
    <row r="1" spans="1:10" ht="15.4">
      <c r="A1" s="389" t="s">
        <v>1889</v>
      </c>
      <c r="B1" s="46"/>
      <c r="C1" s="390" t="s">
        <v>2135</v>
      </c>
      <c r="D1" s="42"/>
      <c r="E1" s="42"/>
      <c r="F1" s="42"/>
      <c r="G1" s="42"/>
      <c r="H1" s="42"/>
      <c r="I1" s="42"/>
      <c r="J1" s="42"/>
    </row>
    <row r="2" spans="1:10" ht="0.4" customHeight="1">
      <c r="A2" s="407"/>
      <c r="B2" s="278"/>
      <c r="C2" s="278"/>
      <c r="D2" s="42"/>
      <c r="E2" s="42"/>
      <c r="F2" s="42"/>
      <c r="G2" s="42"/>
      <c r="H2" s="42"/>
      <c r="I2" s="42"/>
      <c r="J2" s="42"/>
    </row>
    <row r="3" spans="1:10" ht="12" customHeight="1">
      <c r="A3" s="418" t="s">
        <v>153</v>
      </c>
      <c r="B3" s="451">
        <f>'Cover Page'!C2</f>
        <v>0</v>
      </c>
      <c r="C3" s="278"/>
      <c r="D3" s="42"/>
      <c r="E3" s="42"/>
      <c r="F3" s="42"/>
      <c r="G3" s="42"/>
      <c r="H3" s="42"/>
      <c r="I3" s="42"/>
      <c r="J3" s="42"/>
    </row>
    <row r="4" spans="1:10" ht="12" customHeight="1">
      <c r="A4" s="418" t="s">
        <v>637</v>
      </c>
      <c r="B4" s="451">
        <f>'Cover Page'!C3</f>
        <v>0</v>
      </c>
      <c r="C4" s="278"/>
      <c r="D4" s="42"/>
      <c r="E4" s="42"/>
      <c r="F4" s="42"/>
      <c r="G4" s="42"/>
      <c r="H4" s="42"/>
      <c r="I4" s="42"/>
      <c r="J4" s="42"/>
    </row>
    <row r="5" spans="1:10" ht="13.15" customHeight="1">
      <c r="A5" s="418" t="s">
        <v>638</v>
      </c>
      <c r="B5" s="452" t="str">
        <f>'Cover Page'!C4</f>
        <v>10/00/2000</v>
      </c>
      <c r="C5" s="278"/>
      <c r="D5" s="42"/>
      <c r="E5" s="42"/>
      <c r="F5" s="42"/>
      <c r="G5" s="42"/>
      <c r="H5" s="42"/>
      <c r="I5" s="42"/>
      <c r="J5" s="42"/>
    </row>
    <row r="6" spans="1:10" s="412" customFormat="1" ht="24" customHeight="1" thickBot="1">
      <c r="A6" s="426" t="s">
        <v>2404</v>
      </c>
      <c r="B6" s="427"/>
      <c r="C6" s="428"/>
      <c r="D6" s="428"/>
      <c r="F6" s="429"/>
      <c r="G6" s="429"/>
      <c r="H6" s="429"/>
    </row>
    <row r="7" spans="1:10" ht="24">
      <c r="A7" s="514" t="s">
        <v>1799</v>
      </c>
      <c r="B7" s="782" t="s">
        <v>281</v>
      </c>
      <c r="C7" s="597" t="s">
        <v>444</v>
      </c>
      <c r="D7" s="597" t="s">
        <v>445</v>
      </c>
      <c r="E7" s="598" t="s">
        <v>282</v>
      </c>
      <c r="F7" s="182"/>
    </row>
    <row r="8" spans="1:10">
      <c r="A8" s="599">
        <v>1</v>
      </c>
      <c r="B8" s="600" t="s">
        <v>2099</v>
      </c>
      <c r="C8" s="601">
        <f>SUM(C34:C45)</f>
        <v>0</v>
      </c>
      <c r="D8" s="601">
        <f>SUM(D34:D45)</f>
        <v>0</v>
      </c>
      <c r="E8" s="602" t="e">
        <f>C8/$C$27</f>
        <v>#DIV/0!</v>
      </c>
    </row>
    <row r="9" spans="1:10">
      <c r="A9" s="599">
        <v>2</v>
      </c>
      <c r="B9" s="600" t="s">
        <v>1706</v>
      </c>
      <c r="C9" s="603">
        <f>SUM(C48:C51)+SUM(C53:C58)</f>
        <v>0</v>
      </c>
      <c r="D9" s="603">
        <f>SUM(D48:D51)+SUM(D53:D58)</f>
        <v>0</v>
      </c>
      <c r="E9" s="602" t="e">
        <f t="shared" ref="E9:E30" si="0">$C9/$C$27</f>
        <v>#DIV/0!</v>
      </c>
    </row>
    <row r="10" spans="1:10">
      <c r="A10" s="599">
        <v>3</v>
      </c>
      <c r="B10" s="604" t="s">
        <v>1707</v>
      </c>
      <c r="C10" s="605">
        <f>C8+C9</f>
        <v>0</v>
      </c>
      <c r="D10" s="605">
        <f>D8+D9</f>
        <v>0</v>
      </c>
      <c r="E10" s="602" t="e">
        <f t="shared" si="0"/>
        <v>#DIV/0!</v>
      </c>
      <c r="F10" s="788"/>
    </row>
    <row r="11" spans="1:10">
      <c r="A11" s="599">
        <v>4</v>
      </c>
      <c r="B11" s="600" t="s">
        <v>1708</v>
      </c>
      <c r="C11" s="603">
        <f>SUM(C61:C70)</f>
        <v>0</v>
      </c>
      <c r="D11" s="603">
        <f>SUM(D61:D70)</f>
        <v>0</v>
      </c>
      <c r="E11" s="602" t="e">
        <f t="shared" si="0"/>
        <v>#DIV/0!</v>
      </c>
      <c r="F11" s="788"/>
    </row>
    <row r="12" spans="1:10">
      <c r="A12" s="599">
        <v>5</v>
      </c>
      <c r="B12" s="604" t="s">
        <v>1709</v>
      </c>
      <c r="C12" s="605">
        <f>C10-C11</f>
        <v>0</v>
      </c>
      <c r="D12" s="605">
        <f>D10-D11</f>
        <v>0</v>
      </c>
      <c r="E12" s="602" t="e">
        <f t="shared" si="0"/>
        <v>#DIV/0!</v>
      </c>
      <c r="F12" s="788"/>
    </row>
    <row r="13" spans="1:10">
      <c r="A13" s="599">
        <v>6</v>
      </c>
      <c r="B13" s="600" t="s">
        <v>2151</v>
      </c>
      <c r="C13" s="605">
        <f>SUM(C73:C81)</f>
        <v>0</v>
      </c>
      <c r="D13" s="605">
        <f>SUM(D73:D81)</f>
        <v>0</v>
      </c>
      <c r="E13" s="602" t="e">
        <f t="shared" si="0"/>
        <v>#DIV/0!</v>
      </c>
      <c r="F13" s="788"/>
    </row>
    <row r="14" spans="1:10">
      <c r="A14" s="599">
        <v>7</v>
      </c>
      <c r="B14" s="600" t="s">
        <v>2155</v>
      </c>
      <c r="C14" s="603">
        <f>SUM(C84:C87)</f>
        <v>0</v>
      </c>
      <c r="D14" s="603">
        <f>SUM(D84:D87)</f>
        <v>0</v>
      </c>
      <c r="E14" s="602" t="e">
        <f t="shared" si="0"/>
        <v>#DIV/0!</v>
      </c>
    </row>
    <row r="15" spans="1:10">
      <c r="A15" s="599">
        <v>8</v>
      </c>
      <c r="B15" s="600" t="s">
        <v>1710</v>
      </c>
      <c r="C15" s="603">
        <f>SUM(C12:C14)</f>
        <v>0</v>
      </c>
      <c r="D15" s="603">
        <f>SUM(D12:D14)</f>
        <v>0</v>
      </c>
      <c r="E15" s="602" t="e">
        <f t="shared" si="0"/>
        <v>#DIV/0!</v>
      </c>
      <c r="F15" s="788"/>
    </row>
    <row r="16" spans="1:10">
      <c r="A16" s="599">
        <v>9</v>
      </c>
      <c r="B16" s="600" t="s">
        <v>2169</v>
      </c>
      <c r="C16" s="603">
        <f>SUM(C90:C100)</f>
        <v>0</v>
      </c>
      <c r="D16" s="601">
        <f>SUM(D90:D100)</f>
        <v>0</v>
      </c>
      <c r="E16" s="602" t="e">
        <f t="shared" si="0"/>
        <v>#DIV/0!</v>
      </c>
      <c r="F16" s="788"/>
    </row>
    <row r="17" spans="1:7">
      <c r="A17" s="599">
        <v>10</v>
      </c>
      <c r="B17" s="600" t="s">
        <v>2156</v>
      </c>
      <c r="C17" s="601">
        <f>SUM(C104:C131)</f>
        <v>0</v>
      </c>
      <c r="D17" s="601">
        <f>SUM(D104:D131)</f>
        <v>0</v>
      </c>
      <c r="E17" s="602" t="e">
        <f t="shared" si="0"/>
        <v>#DIV/0!</v>
      </c>
    </row>
    <row r="18" spans="1:7">
      <c r="A18" s="599">
        <v>11</v>
      </c>
      <c r="B18" s="600" t="s">
        <v>2168</v>
      </c>
      <c r="C18" s="541">
        <v>0</v>
      </c>
      <c r="D18" s="541">
        <v>0</v>
      </c>
      <c r="E18" s="602" t="e">
        <f t="shared" si="0"/>
        <v>#DIV/0!</v>
      </c>
    </row>
    <row r="19" spans="1:7">
      <c r="A19" s="599">
        <v>12</v>
      </c>
      <c r="B19" s="600" t="s">
        <v>290</v>
      </c>
      <c r="C19" s="541"/>
      <c r="D19" s="541">
        <v>0</v>
      </c>
      <c r="E19" s="602" t="e">
        <f t="shared" si="0"/>
        <v>#DIV/0!</v>
      </c>
    </row>
    <row r="20" spans="1:7">
      <c r="A20" s="599">
        <v>13</v>
      </c>
      <c r="B20" s="600" t="s">
        <v>2204</v>
      </c>
      <c r="C20" s="603">
        <f>SUM(C140:C151)</f>
        <v>0</v>
      </c>
      <c r="D20" s="603">
        <f>SUM(D140:D151)</f>
        <v>0</v>
      </c>
      <c r="E20" s="602" t="e">
        <f t="shared" si="0"/>
        <v>#DIV/0!</v>
      </c>
    </row>
    <row r="21" spans="1:7">
      <c r="A21" s="599">
        <v>14</v>
      </c>
      <c r="B21" s="604" t="s">
        <v>1711</v>
      </c>
      <c r="C21" s="605">
        <f>C15-C16-C17-C18-C19-C20</f>
        <v>0</v>
      </c>
      <c r="D21" s="605">
        <f>D15-D16-D17-D18-D19-D20</f>
        <v>0</v>
      </c>
      <c r="E21" s="602" t="e">
        <f t="shared" si="0"/>
        <v>#DIV/0!</v>
      </c>
    </row>
    <row r="22" spans="1:7">
      <c r="A22" s="599">
        <v>15</v>
      </c>
      <c r="B22" s="600" t="s">
        <v>1747</v>
      </c>
      <c r="C22" s="541">
        <v>0</v>
      </c>
      <c r="D22" s="541">
        <v>0</v>
      </c>
      <c r="E22" s="602" t="e">
        <f t="shared" si="0"/>
        <v>#DIV/0!</v>
      </c>
    </row>
    <row r="23" spans="1:7">
      <c r="A23" s="599">
        <v>16</v>
      </c>
      <c r="B23" s="600" t="s">
        <v>1748</v>
      </c>
      <c r="C23" s="541"/>
      <c r="D23" s="541"/>
      <c r="E23" s="602" t="e">
        <f t="shared" si="0"/>
        <v>#DIV/0!</v>
      </c>
    </row>
    <row r="24" spans="1:7">
      <c r="A24" s="599">
        <v>17</v>
      </c>
      <c r="B24" s="600" t="s">
        <v>451</v>
      </c>
      <c r="C24" s="541">
        <v>0</v>
      </c>
      <c r="D24" s="541">
        <v>0</v>
      </c>
      <c r="E24" s="602" t="e">
        <f t="shared" si="0"/>
        <v>#DIV/0!</v>
      </c>
    </row>
    <row r="25" spans="1:7">
      <c r="A25" s="599">
        <v>18</v>
      </c>
      <c r="B25" s="600" t="s">
        <v>1712</v>
      </c>
      <c r="C25" s="603">
        <f>C21-C22-C23-C24</f>
        <v>0</v>
      </c>
      <c r="D25" s="603">
        <f>D21-D22-D23-D24</f>
        <v>0</v>
      </c>
      <c r="E25" s="602" t="e">
        <f t="shared" si="0"/>
        <v>#DIV/0!</v>
      </c>
      <c r="F25" s="788"/>
    </row>
    <row r="26" spans="1:7">
      <c r="A26" s="599">
        <v>19</v>
      </c>
      <c r="B26" s="600" t="s">
        <v>2219</v>
      </c>
      <c r="C26" s="601">
        <f>SUM(C158:C160)</f>
        <v>0</v>
      </c>
      <c r="D26" s="601">
        <f>SUM(D158:D160)</f>
        <v>0</v>
      </c>
      <c r="E26" s="602" t="e">
        <f t="shared" si="0"/>
        <v>#DIV/0!</v>
      </c>
    </row>
    <row r="27" spans="1:7">
      <c r="A27" s="599">
        <v>20</v>
      </c>
      <c r="B27" s="604" t="s">
        <v>1713</v>
      </c>
      <c r="C27" s="605">
        <f>C15+C26</f>
        <v>0</v>
      </c>
      <c r="D27" s="605">
        <f>D15+D26</f>
        <v>0</v>
      </c>
      <c r="E27" s="602" t="e">
        <f t="shared" si="0"/>
        <v>#DIV/0!</v>
      </c>
    </row>
    <row r="28" spans="1:7">
      <c r="A28" s="599">
        <v>21</v>
      </c>
      <c r="B28" s="604" t="s">
        <v>1714</v>
      </c>
      <c r="C28" s="605">
        <f>C25+C26</f>
        <v>0</v>
      </c>
      <c r="D28" s="605">
        <f>D25+D26</f>
        <v>0</v>
      </c>
      <c r="E28" s="602" t="e">
        <f t="shared" si="0"/>
        <v>#DIV/0!</v>
      </c>
    </row>
    <row r="29" spans="1:7">
      <c r="A29" s="599">
        <v>22</v>
      </c>
      <c r="B29" s="600" t="s">
        <v>1715</v>
      </c>
      <c r="C29" s="541"/>
      <c r="D29" s="541"/>
      <c r="E29" s="602" t="e">
        <f t="shared" si="0"/>
        <v>#DIV/0!</v>
      </c>
    </row>
    <row r="30" spans="1:7" ht="14.25" thickBot="1">
      <c r="A30" s="599">
        <v>23</v>
      </c>
      <c r="B30" s="606" t="s">
        <v>1716</v>
      </c>
      <c r="C30" s="607">
        <f>C28-C29</f>
        <v>0</v>
      </c>
      <c r="D30" s="607">
        <f>D28-D29</f>
        <v>0</v>
      </c>
      <c r="E30" s="608" t="e">
        <f t="shared" si="0"/>
        <v>#DIV/0!</v>
      </c>
    </row>
    <row r="31" spans="1:7" ht="14.25">
      <c r="A31" s="205"/>
      <c r="B31" s="199"/>
      <c r="C31" s="199"/>
      <c r="D31" s="199"/>
      <c r="E31" s="199"/>
      <c r="F31" s="182"/>
      <c r="G31" s="182"/>
    </row>
    <row r="32" spans="1:7" ht="24.4" thickBot="1">
      <c r="A32" s="206"/>
      <c r="B32" s="202" t="s">
        <v>1920</v>
      </c>
      <c r="C32" s="210"/>
      <c r="D32" s="210"/>
      <c r="E32" s="210"/>
      <c r="F32" s="182"/>
      <c r="G32" s="182"/>
    </row>
    <row r="33" spans="1:7" ht="24">
      <c r="A33" s="333"/>
      <c r="B33" s="360" t="s">
        <v>2146</v>
      </c>
      <c r="C33" s="361" t="s">
        <v>444</v>
      </c>
      <c r="D33" s="361" t="s">
        <v>445</v>
      </c>
      <c r="E33" s="334" t="s">
        <v>282</v>
      </c>
      <c r="F33" s="182"/>
      <c r="G33" s="182"/>
    </row>
    <row r="34" spans="1:7">
      <c r="A34" s="196">
        <v>1</v>
      </c>
      <c r="B34" s="344" t="s">
        <v>135</v>
      </c>
      <c r="C34" s="362"/>
      <c r="D34" s="238"/>
      <c r="E34" s="602" t="e">
        <f t="shared" ref="E34:E45" si="1">$C34/$C$27</f>
        <v>#DIV/0!</v>
      </c>
    </row>
    <row r="35" spans="1:7">
      <c r="A35" s="196">
        <v>2</v>
      </c>
      <c r="B35" s="344" t="s">
        <v>1914</v>
      </c>
      <c r="C35" s="362"/>
      <c r="D35" s="238"/>
      <c r="E35" s="602" t="e">
        <f t="shared" si="1"/>
        <v>#DIV/0!</v>
      </c>
    </row>
    <row r="36" spans="1:7">
      <c r="A36" s="196">
        <v>3</v>
      </c>
      <c r="B36" s="344" t="s">
        <v>649</v>
      </c>
      <c r="C36" s="362"/>
      <c r="D36" s="238"/>
      <c r="E36" s="602" t="e">
        <f t="shared" si="1"/>
        <v>#DIV/0!</v>
      </c>
    </row>
    <row r="37" spans="1:7">
      <c r="A37" s="196">
        <v>4</v>
      </c>
      <c r="B37" s="344" t="s">
        <v>1831</v>
      </c>
      <c r="C37" s="362"/>
      <c r="D37" s="238"/>
      <c r="E37" s="602" t="e">
        <f t="shared" si="1"/>
        <v>#DIV/0!</v>
      </c>
    </row>
    <row r="38" spans="1:7">
      <c r="A38" s="196">
        <v>5</v>
      </c>
      <c r="B38" s="344" t="s">
        <v>2075</v>
      </c>
      <c r="C38" s="362">
        <v>0</v>
      </c>
      <c r="D38" s="238">
        <v>0</v>
      </c>
      <c r="E38" s="602" t="e">
        <f t="shared" si="1"/>
        <v>#DIV/0!</v>
      </c>
    </row>
    <row r="39" spans="1:7">
      <c r="A39" s="196">
        <v>6</v>
      </c>
      <c r="B39" s="344" t="s">
        <v>2076</v>
      </c>
      <c r="C39" s="362">
        <v>0</v>
      </c>
      <c r="D39" s="238">
        <v>0</v>
      </c>
      <c r="E39" s="602" t="e">
        <f t="shared" si="1"/>
        <v>#DIV/0!</v>
      </c>
    </row>
    <row r="40" spans="1:7" ht="13.15" customHeight="1">
      <c r="A40" s="196">
        <v>7</v>
      </c>
      <c r="B40" s="344" t="s">
        <v>2143</v>
      </c>
      <c r="C40" s="362">
        <v>0</v>
      </c>
      <c r="D40" s="238">
        <v>0</v>
      </c>
      <c r="E40" s="602" t="e">
        <f t="shared" si="1"/>
        <v>#DIV/0!</v>
      </c>
    </row>
    <row r="41" spans="1:7" ht="1.9" hidden="1" customHeight="1">
      <c r="A41" s="196">
        <v>8</v>
      </c>
      <c r="B41" s="344" t="s">
        <v>1699</v>
      </c>
      <c r="C41" s="351"/>
      <c r="D41" s="351"/>
      <c r="E41" s="602" t="e">
        <f t="shared" si="1"/>
        <v>#DIV/0!</v>
      </c>
      <c r="F41" s="182"/>
      <c r="G41" s="182"/>
    </row>
    <row r="42" spans="1:7">
      <c r="A42" s="196">
        <v>9</v>
      </c>
      <c r="B42" s="344" t="s">
        <v>2144</v>
      </c>
      <c r="C42" s="362"/>
      <c r="D42" s="238"/>
      <c r="E42" s="602" t="e">
        <f t="shared" si="1"/>
        <v>#DIV/0!</v>
      </c>
    </row>
    <row r="43" spans="1:7">
      <c r="A43" s="196">
        <v>10</v>
      </c>
      <c r="B43" s="344" t="s">
        <v>1699</v>
      </c>
      <c r="C43" s="362">
        <v>0</v>
      </c>
      <c r="D43" s="238">
        <v>0</v>
      </c>
      <c r="E43" s="602" t="e">
        <f t="shared" si="1"/>
        <v>#DIV/0!</v>
      </c>
    </row>
    <row r="44" spans="1:7">
      <c r="A44" s="196">
        <v>11</v>
      </c>
      <c r="B44" s="344" t="s">
        <v>2145</v>
      </c>
      <c r="C44" s="362"/>
      <c r="D44" s="238"/>
      <c r="E44" s="602" t="e">
        <f t="shared" si="1"/>
        <v>#DIV/0!</v>
      </c>
    </row>
    <row r="45" spans="1:7" ht="14.25" thickBot="1">
      <c r="A45" s="197">
        <v>13</v>
      </c>
      <c r="B45" s="345" t="s">
        <v>104</v>
      </c>
      <c r="C45" s="651"/>
      <c r="D45" s="652"/>
      <c r="E45" s="608" t="e">
        <f t="shared" si="1"/>
        <v>#DIV/0!</v>
      </c>
    </row>
    <row r="46" spans="1:7" ht="14.25">
      <c r="A46" s="205"/>
      <c r="B46" s="199" t="s">
        <v>5</v>
      </c>
      <c r="C46" s="351"/>
      <c r="D46" s="351"/>
      <c r="E46" s="199"/>
      <c r="F46" s="182"/>
      <c r="G46" s="182"/>
    </row>
    <row r="47" spans="1:7" ht="24.4" thickBot="1">
      <c r="A47" s="206"/>
      <c r="B47" s="202" t="s">
        <v>1918</v>
      </c>
      <c r="C47" s="352"/>
      <c r="D47" s="352"/>
      <c r="E47" s="210"/>
      <c r="F47" s="182"/>
      <c r="G47" s="182"/>
    </row>
    <row r="48" spans="1:7">
      <c r="A48" s="333">
        <v>1</v>
      </c>
      <c r="B48" s="342" t="s">
        <v>283</v>
      </c>
      <c r="C48" s="650"/>
      <c r="D48" s="353"/>
      <c r="E48" s="602" t="e">
        <f t="shared" ref="E48:E51" si="2">$C48/$C$27</f>
        <v>#DIV/0!</v>
      </c>
    </row>
    <row r="49" spans="1:7" ht="13.5" customHeight="1">
      <c r="A49" s="196">
        <v>2</v>
      </c>
      <c r="B49" s="343" t="s">
        <v>320</v>
      </c>
      <c r="C49" s="362"/>
      <c r="D49" s="238"/>
      <c r="E49" s="602" t="e">
        <f t="shared" si="2"/>
        <v>#DIV/0!</v>
      </c>
    </row>
    <row r="50" spans="1:7" ht="1.9" hidden="1" customHeight="1">
      <c r="A50" s="196"/>
      <c r="B50" s="201"/>
      <c r="C50" s="351"/>
      <c r="D50" s="351"/>
      <c r="E50" s="602" t="e">
        <f t="shared" si="2"/>
        <v>#DIV/0!</v>
      </c>
      <c r="F50" s="182"/>
      <c r="G50" s="182"/>
    </row>
    <row r="51" spans="1:7" ht="14.25">
      <c r="A51" s="196">
        <v>3</v>
      </c>
      <c r="B51" s="343" t="s">
        <v>2147</v>
      </c>
      <c r="C51" s="362">
        <v>0</v>
      </c>
      <c r="D51" s="238">
        <v>0</v>
      </c>
      <c r="E51" s="602" t="e">
        <f t="shared" si="2"/>
        <v>#DIV/0!</v>
      </c>
      <c r="F51" s="182"/>
      <c r="G51" s="182"/>
    </row>
    <row r="52" spans="1:7" ht="14.25">
      <c r="A52" s="196"/>
      <c r="B52" s="513" t="s">
        <v>284</v>
      </c>
      <c r="C52" s="359"/>
      <c r="D52" s="359"/>
      <c r="E52" s="358"/>
      <c r="F52" s="182"/>
      <c r="G52" s="182"/>
    </row>
    <row r="53" spans="1:7">
      <c r="A53" s="196">
        <v>1</v>
      </c>
      <c r="B53" s="346" t="s">
        <v>285</v>
      </c>
      <c r="C53" s="362"/>
      <c r="D53" s="238"/>
      <c r="E53" s="602" t="e">
        <f t="shared" ref="E53:E58" si="3">$C53/$C$27</f>
        <v>#DIV/0!</v>
      </c>
    </row>
    <row r="54" spans="1:7">
      <c r="A54" s="196">
        <v>2</v>
      </c>
      <c r="B54" s="346" t="s">
        <v>286</v>
      </c>
      <c r="C54" s="362">
        <v>0</v>
      </c>
      <c r="D54" s="238">
        <v>0</v>
      </c>
      <c r="E54" s="602" t="e">
        <f t="shared" si="3"/>
        <v>#DIV/0!</v>
      </c>
    </row>
    <row r="55" spans="1:7">
      <c r="A55" s="196">
        <v>3</v>
      </c>
      <c r="B55" s="346" t="s">
        <v>287</v>
      </c>
      <c r="C55" s="362">
        <v>0</v>
      </c>
      <c r="D55" s="238">
        <v>0</v>
      </c>
      <c r="E55" s="602" t="e">
        <f t="shared" si="3"/>
        <v>#DIV/0!</v>
      </c>
    </row>
    <row r="56" spans="1:7">
      <c r="A56" s="196">
        <v>4</v>
      </c>
      <c r="B56" s="346" t="s">
        <v>288</v>
      </c>
      <c r="C56" s="362">
        <v>0</v>
      </c>
      <c r="D56" s="238">
        <v>0</v>
      </c>
      <c r="E56" s="602" t="e">
        <f t="shared" si="3"/>
        <v>#DIV/0!</v>
      </c>
    </row>
    <row r="57" spans="1:7">
      <c r="A57" s="783">
        <v>5</v>
      </c>
      <c r="B57" s="784" t="s">
        <v>2148</v>
      </c>
      <c r="C57" s="785">
        <v>0</v>
      </c>
      <c r="D57" s="786">
        <v>0</v>
      </c>
      <c r="E57" s="602" t="e">
        <f t="shared" si="3"/>
        <v>#DIV/0!</v>
      </c>
    </row>
    <row r="58" spans="1:7" ht="14.25" thickBot="1">
      <c r="A58" s="197">
        <v>6</v>
      </c>
      <c r="B58" s="347" t="s">
        <v>104</v>
      </c>
      <c r="C58" s="651">
        <v>0</v>
      </c>
      <c r="D58" s="652">
        <v>0</v>
      </c>
      <c r="E58" s="608" t="e">
        <f t="shared" si="3"/>
        <v>#DIV/0!</v>
      </c>
    </row>
    <row r="59" spans="1:7" ht="14.25">
      <c r="A59" s="205"/>
      <c r="B59" s="199"/>
      <c r="C59" s="351"/>
      <c r="D59" s="351"/>
      <c r="E59" s="199"/>
      <c r="F59" s="182"/>
      <c r="G59" s="182"/>
    </row>
    <row r="60" spans="1:7" ht="14.65" thickBot="1">
      <c r="A60" s="206"/>
      <c r="B60" s="202" t="s">
        <v>1919</v>
      </c>
      <c r="C60" s="352"/>
      <c r="D60" s="352"/>
      <c r="E60" s="210"/>
      <c r="F60" s="182"/>
      <c r="G60" s="182"/>
    </row>
    <row r="61" spans="1:7">
      <c r="A61" s="333">
        <v>1</v>
      </c>
      <c r="B61" s="335" t="s">
        <v>1901</v>
      </c>
      <c r="C61" s="650">
        <v>0</v>
      </c>
      <c r="D61" s="353"/>
      <c r="E61" s="602" t="e">
        <f t="shared" ref="E61:E70" si="4">$C61/$C$27</f>
        <v>#DIV/0!</v>
      </c>
    </row>
    <row r="62" spans="1:7" ht="14.25" thickBot="1">
      <c r="A62" s="196">
        <v>2</v>
      </c>
      <c r="B62" s="178" t="s">
        <v>147</v>
      </c>
      <c r="C62" s="362">
        <v>0</v>
      </c>
      <c r="D62" s="238"/>
      <c r="E62" s="602" t="e">
        <f t="shared" si="4"/>
        <v>#DIV/0!</v>
      </c>
    </row>
    <row r="63" spans="1:7">
      <c r="A63" s="333">
        <v>3</v>
      </c>
      <c r="B63" s="178" t="s">
        <v>2149</v>
      </c>
      <c r="C63" s="787"/>
      <c r="D63" s="787"/>
      <c r="E63" s="602" t="e">
        <f t="shared" si="4"/>
        <v>#DIV/0!</v>
      </c>
    </row>
    <row r="64" spans="1:7" ht="14.25" thickBot="1">
      <c r="A64" s="196">
        <v>4</v>
      </c>
      <c r="B64" s="178" t="s">
        <v>2150</v>
      </c>
      <c r="C64" s="787"/>
      <c r="D64" s="787"/>
      <c r="E64" s="602" t="e">
        <f t="shared" si="4"/>
        <v>#DIV/0!</v>
      </c>
    </row>
    <row r="65" spans="1:7">
      <c r="A65" s="333">
        <v>5</v>
      </c>
      <c r="B65" s="178" t="s">
        <v>2031</v>
      </c>
      <c r="C65" s="787"/>
      <c r="D65" s="787"/>
      <c r="E65" s="602" t="e">
        <f t="shared" si="4"/>
        <v>#DIV/0!</v>
      </c>
    </row>
    <row r="66" spans="1:7" ht="14.25" thickBot="1">
      <c r="A66" s="196">
        <v>6</v>
      </c>
      <c r="B66" s="178" t="s">
        <v>222</v>
      </c>
      <c r="C66" s="362"/>
      <c r="D66" s="787"/>
      <c r="E66" s="602" t="e">
        <f t="shared" si="4"/>
        <v>#DIV/0!</v>
      </c>
    </row>
    <row r="67" spans="1:7">
      <c r="A67" s="333">
        <v>7</v>
      </c>
      <c r="B67" s="178" t="s">
        <v>2123</v>
      </c>
      <c r="C67" s="362"/>
      <c r="D67" s="787"/>
      <c r="E67" s="602" t="e">
        <f t="shared" si="4"/>
        <v>#DIV/0!</v>
      </c>
    </row>
    <row r="68" spans="1:7" ht="14.25" thickBot="1">
      <c r="A68" s="196">
        <v>8</v>
      </c>
      <c r="B68" s="178" t="s">
        <v>2124</v>
      </c>
      <c r="C68" s="362"/>
      <c r="D68" s="787"/>
      <c r="E68" s="602" t="e">
        <f t="shared" si="4"/>
        <v>#DIV/0!</v>
      </c>
    </row>
    <row r="69" spans="1:7">
      <c r="A69" s="333">
        <v>9</v>
      </c>
      <c r="B69" s="178" t="s">
        <v>2125</v>
      </c>
      <c r="C69" s="362"/>
      <c r="D69" s="787"/>
      <c r="E69" s="602" t="e">
        <f t="shared" si="4"/>
        <v>#DIV/0!</v>
      </c>
    </row>
    <row r="70" spans="1:7" ht="14.25" thickBot="1">
      <c r="A70" s="197">
        <v>10</v>
      </c>
      <c r="B70" s="203" t="s">
        <v>104</v>
      </c>
      <c r="C70" s="651"/>
      <c r="D70" s="652"/>
      <c r="E70" s="608" t="e">
        <f t="shared" si="4"/>
        <v>#DIV/0!</v>
      </c>
    </row>
    <row r="71" spans="1:7" ht="14.25">
      <c r="A71" s="205"/>
      <c r="B71" s="199"/>
      <c r="C71" s="351"/>
      <c r="D71" s="351"/>
      <c r="E71" s="199"/>
      <c r="F71" s="182"/>
      <c r="G71" s="182"/>
    </row>
    <row r="72" spans="1:7" ht="14.65" thickBot="1">
      <c r="A72" s="206"/>
      <c r="B72" s="653" t="s">
        <v>2152</v>
      </c>
      <c r="C72" s="352"/>
      <c r="D72" s="352"/>
      <c r="E72" s="210"/>
      <c r="G72" s="182"/>
    </row>
    <row r="73" spans="1:7">
      <c r="A73" s="333">
        <v>1</v>
      </c>
      <c r="B73" s="654" t="s">
        <v>2162</v>
      </c>
      <c r="C73" s="353">
        <v>0</v>
      </c>
      <c r="D73" s="353"/>
      <c r="E73" s="602" t="e">
        <f t="shared" ref="E73:E81" si="5">$C73/$C$27</f>
        <v>#DIV/0!</v>
      </c>
    </row>
    <row r="74" spans="1:7">
      <c r="A74" s="196">
        <v>2</v>
      </c>
      <c r="B74" s="600" t="s">
        <v>2157</v>
      </c>
      <c r="C74" s="362">
        <v>0</v>
      </c>
      <c r="D74" s="238"/>
      <c r="E74" s="602" t="e">
        <f t="shared" si="5"/>
        <v>#DIV/0!</v>
      </c>
    </row>
    <row r="75" spans="1:7">
      <c r="A75" s="196">
        <v>3</v>
      </c>
      <c r="B75" s="178" t="s">
        <v>289</v>
      </c>
      <c r="C75" s="362">
        <v>0</v>
      </c>
      <c r="D75" s="238">
        <v>0</v>
      </c>
      <c r="E75" s="602" t="e">
        <f t="shared" si="5"/>
        <v>#DIV/0!</v>
      </c>
    </row>
    <row r="76" spans="1:7">
      <c r="A76" s="196">
        <v>4</v>
      </c>
      <c r="B76" s="178" t="s">
        <v>2161</v>
      </c>
      <c r="C76" s="362">
        <v>0</v>
      </c>
      <c r="D76" s="238">
        <v>0</v>
      </c>
      <c r="E76" s="602" t="e">
        <f t="shared" si="5"/>
        <v>#DIV/0!</v>
      </c>
    </row>
    <row r="77" spans="1:7">
      <c r="A77" s="196">
        <v>5</v>
      </c>
      <c r="B77" s="178" t="s">
        <v>2166</v>
      </c>
      <c r="C77" s="362">
        <v>0</v>
      </c>
      <c r="D77" s="238">
        <v>0</v>
      </c>
      <c r="E77" s="602" t="e">
        <f t="shared" si="5"/>
        <v>#DIV/0!</v>
      </c>
    </row>
    <row r="78" spans="1:7">
      <c r="A78" s="196">
        <v>6</v>
      </c>
      <c r="B78" s="178" t="s">
        <v>2159</v>
      </c>
      <c r="C78" s="362"/>
      <c r="D78" s="238"/>
      <c r="E78" s="602" t="e">
        <f t="shared" si="5"/>
        <v>#DIV/0!</v>
      </c>
    </row>
    <row r="79" spans="1:7">
      <c r="A79" s="196">
        <v>7</v>
      </c>
      <c r="B79" s="490" t="s">
        <v>2158</v>
      </c>
      <c r="C79" s="785">
        <v>0</v>
      </c>
      <c r="D79" s="238"/>
      <c r="E79" s="602" t="e">
        <f t="shared" si="5"/>
        <v>#DIV/0!</v>
      </c>
    </row>
    <row r="80" spans="1:7">
      <c r="A80" s="196">
        <v>8</v>
      </c>
      <c r="B80" s="490" t="s">
        <v>2160</v>
      </c>
      <c r="C80" s="785"/>
      <c r="D80" s="238">
        <v>0</v>
      </c>
      <c r="E80" s="602" t="e">
        <f t="shared" si="5"/>
        <v>#DIV/0!</v>
      </c>
    </row>
    <row r="81" spans="1:7" ht="14.25" thickBot="1">
      <c r="A81" s="197">
        <v>9</v>
      </c>
      <c r="B81" s="203" t="s">
        <v>104</v>
      </c>
      <c r="C81" s="651"/>
      <c r="D81" s="652"/>
      <c r="E81" s="608" t="e">
        <f t="shared" si="5"/>
        <v>#DIV/0!</v>
      </c>
    </row>
    <row r="82" spans="1:7" ht="14.25">
      <c r="A82" s="205"/>
      <c r="B82" s="199"/>
      <c r="C82" s="351"/>
      <c r="D82" s="351"/>
      <c r="E82" s="199"/>
      <c r="F82" s="182"/>
      <c r="G82" s="182"/>
    </row>
    <row r="83" spans="1:7" ht="14.65" thickBot="1">
      <c r="A83" s="206"/>
      <c r="B83" s="653" t="s">
        <v>2153</v>
      </c>
      <c r="C83" s="352"/>
      <c r="D83" s="352"/>
      <c r="E83" s="210"/>
      <c r="F83" s="182"/>
      <c r="G83" s="182"/>
    </row>
    <row r="84" spans="1:7" ht="14.25">
      <c r="A84" s="333">
        <v>1</v>
      </c>
      <c r="B84" s="654" t="s">
        <v>2165</v>
      </c>
      <c r="C84" s="353">
        <v>0</v>
      </c>
      <c r="D84" s="353">
        <v>0</v>
      </c>
      <c r="E84" s="602" t="e">
        <f>$C84/$C$27</f>
        <v>#DIV/0!</v>
      </c>
      <c r="F84" s="182"/>
      <c r="G84" s="182"/>
    </row>
    <row r="85" spans="1:7" ht="14.25">
      <c r="A85" s="196">
        <v>2</v>
      </c>
      <c r="B85" s="600" t="s">
        <v>2163</v>
      </c>
      <c r="C85" s="362"/>
      <c r="D85" s="238"/>
      <c r="E85" s="602" t="e">
        <f>$C85/$C$27</f>
        <v>#DIV/0!</v>
      </c>
      <c r="F85" s="182"/>
      <c r="G85" s="182"/>
    </row>
    <row r="86" spans="1:7" ht="14.25">
      <c r="A86" s="196">
        <v>3</v>
      </c>
      <c r="B86" s="178" t="s">
        <v>2164</v>
      </c>
      <c r="C86" s="362"/>
      <c r="D86" s="238"/>
      <c r="E86" s="602" t="e">
        <f>$C86/$C$27</f>
        <v>#DIV/0!</v>
      </c>
      <c r="F86" s="182"/>
      <c r="G86" s="182"/>
    </row>
    <row r="87" spans="1:7" ht="14.65" thickBot="1">
      <c r="A87" s="197">
        <v>4</v>
      </c>
      <c r="B87" s="203" t="s">
        <v>104</v>
      </c>
      <c r="C87" s="651"/>
      <c r="D87" s="652"/>
      <c r="E87" s="608" t="e">
        <f>$C87/$C$27</f>
        <v>#DIV/0!</v>
      </c>
      <c r="F87" s="182"/>
      <c r="G87" s="182"/>
    </row>
    <row r="88" spans="1:7" ht="14.25">
      <c r="A88" s="205"/>
      <c r="B88" s="199"/>
      <c r="C88" s="351"/>
      <c r="D88" s="351"/>
      <c r="E88" s="199"/>
      <c r="F88" s="182"/>
      <c r="G88" s="182"/>
    </row>
    <row r="89" spans="1:7" ht="14.65" thickBot="1">
      <c r="A89" s="206"/>
      <c r="B89" s="653" t="s">
        <v>2167</v>
      </c>
      <c r="C89" s="352"/>
      <c r="D89" s="352"/>
      <c r="E89" s="210"/>
      <c r="F89" s="182"/>
      <c r="G89" s="182"/>
    </row>
    <row r="90" spans="1:7" ht="14.25">
      <c r="A90" s="333">
        <v>1</v>
      </c>
      <c r="B90" s="335" t="s">
        <v>2170</v>
      </c>
      <c r="C90" s="353"/>
      <c r="D90" s="353"/>
      <c r="E90" s="337" t="e">
        <f t="shared" ref="E90:E100" si="6">C90/$C$27</f>
        <v>#DIV/0!</v>
      </c>
      <c r="F90" s="182"/>
      <c r="G90" s="182"/>
    </row>
    <row r="91" spans="1:7" ht="14.25">
      <c r="A91" s="196">
        <v>2</v>
      </c>
      <c r="B91" s="178" t="s">
        <v>2171</v>
      </c>
      <c r="C91" s="362"/>
      <c r="D91" s="238"/>
      <c r="E91" s="207" t="e">
        <f t="shared" si="6"/>
        <v>#DIV/0!</v>
      </c>
      <c r="F91" s="182"/>
      <c r="G91" s="182"/>
    </row>
    <row r="92" spans="1:7" ht="14.25">
      <c r="A92" s="196">
        <v>3</v>
      </c>
      <c r="B92" s="178" t="s">
        <v>2172</v>
      </c>
      <c r="C92" s="362"/>
      <c r="D92" s="238"/>
      <c r="E92" s="207" t="e">
        <f t="shared" si="6"/>
        <v>#DIV/0!</v>
      </c>
      <c r="F92" s="182"/>
      <c r="G92" s="182"/>
    </row>
    <row r="93" spans="1:7" ht="14.25">
      <c r="A93" s="196">
        <v>4</v>
      </c>
      <c r="B93" s="178" t="s">
        <v>2173</v>
      </c>
      <c r="C93" s="362"/>
      <c r="D93" s="238"/>
      <c r="E93" s="207" t="e">
        <f t="shared" si="6"/>
        <v>#DIV/0!</v>
      </c>
      <c r="F93" s="182"/>
      <c r="G93" s="182"/>
    </row>
    <row r="94" spans="1:7" ht="14.25">
      <c r="A94" s="196">
        <v>5</v>
      </c>
      <c r="B94" s="178" t="s">
        <v>2174</v>
      </c>
      <c r="C94" s="362"/>
      <c r="D94" s="238"/>
      <c r="E94" s="207" t="e">
        <f t="shared" si="6"/>
        <v>#DIV/0!</v>
      </c>
      <c r="F94" s="182"/>
      <c r="G94" s="182"/>
    </row>
    <row r="95" spans="1:7" ht="14.25">
      <c r="A95" s="196">
        <v>6</v>
      </c>
      <c r="B95" s="178" t="s">
        <v>2175</v>
      </c>
      <c r="C95" s="362"/>
      <c r="D95" s="238"/>
      <c r="E95" s="207" t="e">
        <f t="shared" si="6"/>
        <v>#DIV/0!</v>
      </c>
      <c r="F95" s="182"/>
      <c r="G95" s="182"/>
    </row>
    <row r="96" spans="1:7" ht="14.25">
      <c r="A96" s="196">
        <v>7</v>
      </c>
      <c r="B96" s="178" t="s">
        <v>2176</v>
      </c>
      <c r="C96" s="362"/>
      <c r="D96" s="238"/>
      <c r="E96" s="207" t="e">
        <f t="shared" si="6"/>
        <v>#DIV/0!</v>
      </c>
      <c r="F96" s="182"/>
      <c r="G96" s="182"/>
    </row>
    <row r="97" spans="1:7" ht="14.25">
      <c r="A97" s="196">
        <v>8</v>
      </c>
      <c r="B97" s="178" t="s">
        <v>2177</v>
      </c>
      <c r="C97" s="362"/>
      <c r="D97" s="238"/>
      <c r="E97" s="207" t="e">
        <f t="shared" si="6"/>
        <v>#DIV/0!</v>
      </c>
      <c r="F97" s="182"/>
      <c r="G97" s="182"/>
    </row>
    <row r="98" spans="1:7" ht="14.25">
      <c r="A98" s="196">
        <v>9</v>
      </c>
      <c r="B98" s="178" t="s">
        <v>2178</v>
      </c>
      <c r="C98" s="362"/>
      <c r="D98" s="238"/>
      <c r="E98" s="207" t="e">
        <f t="shared" si="6"/>
        <v>#DIV/0!</v>
      </c>
      <c r="F98" s="182"/>
      <c r="G98" s="182"/>
    </row>
    <row r="99" spans="1:7" ht="14.25">
      <c r="A99" s="196">
        <v>10</v>
      </c>
      <c r="B99" s="178" t="s">
        <v>291</v>
      </c>
      <c r="C99" s="362"/>
      <c r="D99" s="238"/>
      <c r="E99" s="207" t="e">
        <f t="shared" si="6"/>
        <v>#DIV/0!</v>
      </c>
      <c r="F99" s="182"/>
      <c r="G99" s="182"/>
    </row>
    <row r="100" spans="1:7" ht="14.65" thickBot="1">
      <c r="A100" s="197">
        <v>11</v>
      </c>
      <c r="B100" s="203" t="s">
        <v>104</v>
      </c>
      <c r="C100" s="651"/>
      <c r="D100" s="652"/>
      <c r="E100" s="209" t="e">
        <f t="shared" si="6"/>
        <v>#DIV/0!</v>
      </c>
      <c r="F100" s="182"/>
      <c r="G100" s="182"/>
    </row>
    <row r="101" spans="1:7" ht="14.25">
      <c r="A101" s="205"/>
      <c r="B101" s="199"/>
      <c r="C101" s="351"/>
      <c r="D101" s="351"/>
      <c r="E101" s="199"/>
      <c r="F101" s="182"/>
      <c r="G101" s="182"/>
    </row>
    <row r="102" spans="1:7" ht="14.25">
      <c r="A102" s="205"/>
      <c r="B102" s="199"/>
      <c r="C102" s="351"/>
      <c r="D102" s="351"/>
      <c r="E102" s="199"/>
      <c r="F102" s="182"/>
      <c r="G102" s="182"/>
    </row>
    <row r="103" spans="1:7" ht="14.65" thickBot="1">
      <c r="A103" s="206"/>
      <c r="B103" s="202" t="s">
        <v>2179</v>
      </c>
      <c r="C103" s="352"/>
      <c r="D103" s="352"/>
      <c r="E103" s="210"/>
      <c r="F103" s="182"/>
      <c r="G103" s="182"/>
    </row>
    <row r="104" spans="1:7">
      <c r="A104" s="333">
        <v>1</v>
      </c>
      <c r="B104" s="654" t="s">
        <v>2180</v>
      </c>
      <c r="C104" s="650"/>
      <c r="D104" s="353"/>
      <c r="E104" s="602" t="e">
        <f t="shared" ref="E104:E137" si="7">$C104/$C$27</f>
        <v>#DIV/0!</v>
      </c>
    </row>
    <row r="105" spans="1:7">
      <c r="A105" s="196">
        <v>2</v>
      </c>
      <c r="B105" s="178" t="s">
        <v>1902</v>
      </c>
      <c r="C105" s="362"/>
      <c r="D105" s="238"/>
      <c r="E105" s="602" t="e">
        <f t="shared" si="7"/>
        <v>#DIV/0!</v>
      </c>
    </row>
    <row r="106" spans="1:7">
      <c r="A106" s="196">
        <v>3</v>
      </c>
      <c r="B106" s="178" t="s">
        <v>2181</v>
      </c>
      <c r="C106" s="362"/>
      <c r="D106" s="238"/>
      <c r="E106" s="602" t="e">
        <f t="shared" si="7"/>
        <v>#DIV/0!</v>
      </c>
    </row>
    <row r="107" spans="1:7">
      <c r="A107" s="196">
        <v>4</v>
      </c>
      <c r="B107" s="178" t="s">
        <v>2201</v>
      </c>
      <c r="C107" s="362">
        <v>0</v>
      </c>
      <c r="D107" s="238"/>
      <c r="E107" s="602" t="e">
        <f t="shared" si="7"/>
        <v>#DIV/0!</v>
      </c>
    </row>
    <row r="108" spans="1:7">
      <c r="A108" s="196">
        <v>5</v>
      </c>
      <c r="B108" s="178" t="s">
        <v>2182</v>
      </c>
      <c r="C108" s="362">
        <v>0</v>
      </c>
      <c r="D108" s="238"/>
      <c r="E108" s="602" t="e">
        <f t="shared" si="7"/>
        <v>#DIV/0!</v>
      </c>
    </row>
    <row r="109" spans="1:7">
      <c r="A109" s="196">
        <v>6</v>
      </c>
      <c r="B109" s="178" t="s">
        <v>2183</v>
      </c>
      <c r="C109" s="362">
        <v>0</v>
      </c>
      <c r="D109" s="238"/>
      <c r="E109" s="602" t="e">
        <f t="shared" si="7"/>
        <v>#DIV/0!</v>
      </c>
    </row>
    <row r="110" spans="1:7">
      <c r="A110" s="196">
        <v>7</v>
      </c>
      <c r="B110" s="178" t="s">
        <v>2184</v>
      </c>
      <c r="C110" s="362">
        <v>0</v>
      </c>
      <c r="D110" s="238"/>
      <c r="E110" s="602" t="e">
        <f t="shared" si="7"/>
        <v>#DIV/0!</v>
      </c>
    </row>
    <row r="111" spans="1:7">
      <c r="A111" s="196">
        <v>8</v>
      </c>
      <c r="B111" s="178" t="s">
        <v>2185</v>
      </c>
      <c r="C111" s="362"/>
      <c r="D111" s="238"/>
      <c r="E111" s="602" t="e">
        <f t="shared" si="7"/>
        <v>#DIV/0!</v>
      </c>
    </row>
    <row r="112" spans="1:7">
      <c r="A112" s="196">
        <v>9</v>
      </c>
      <c r="B112" s="178" t="s">
        <v>2186</v>
      </c>
      <c r="C112" s="362">
        <v>0</v>
      </c>
      <c r="D112" s="238"/>
      <c r="E112" s="602" t="e">
        <f t="shared" si="7"/>
        <v>#DIV/0!</v>
      </c>
    </row>
    <row r="113" spans="1:5">
      <c r="A113" s="196">
        <v>10</v>
      </c>
      <c r="B113" s="178" t="s">
        <v>2187</v>
      </c>
      <c r="C113" s="362">
        <v>0</v>
      </c>
      <c r="D113" s="238"/>
      <c r="E113" s="602" t="e">
        <f t="shared" si="7"/>
        <v>#DIV/0!</v>
      </c>
    </row>
    <row r="114" spans="1:5">
      <c r="A114" s="196">
        <v>11</v>
      </c>
      <c r="B114" s="178" t="s">
        <v>292</v>
      </c>
      <c r="C114" s="362"/>
      <c r="D114" s="238"/>
      <c r="E114" s="602" t="e">
        <f t="shared" si="7"/>
        <v>#DIV/0!</v>
      </c>
    </row>
    <row r="115" spans="1:5">
      <c r="A115" s="196">
        <v>12</v>
      </c>
      <c r="B115" s="178" t="s">
        <v>2188</v>
      </c>
      <c r="C115" s="362"/>
      <c r="D115" s="238"/>
      <c r="E115" s="602" t="e">
        <f t="shared" si="7"/>
        <v>#DIV/0!</v>
      </c>
    </row>
    <row r="116" spans="1:5">
      <c r="A116" s="196">
        <v>13</v>
      </c>
      <c r="B116" s="178" t="s">
        <v>2189</v>
      </c>
      <c r="C116" s="362"/>
      <c r="D116" s="238"/>
      <c r="E116" s="602" t="e">
        <f t="shared" si="7"/>
        <v>#DIV/0!</v>
      </c>
    </row>
    <row r="117" spans="1:5">
      <c r="A117" s="196">
        <v>14</v>
      </c>
      <c r="B117" s="178" t="s">
        <v>2190</v>
      </c>
      <c r="C117" s="362"/>
      <c r="D117" s="238"/>
      <c r="E117" s="602" t="e">
        <f t="shared" si="7"/>
        <v>#DIV/0!</v>
      </c>
    </row>
    <row r="118" spans="1:5">
      <c r="A118" s="196">
        <v>15</v>
      </c>
      <c r="B118" s="178" t="s">
        <v>2202</v>
      </c>
      <c r="C118" s="362"/>
      <c r="D118" s="238"/>
      <c r="E118" s="602" t="e">
        <f t="shared" si="7"/>
        <v>#DIV/0!</v>
      </c>
    </row>
    <row r="119" spans="1:5">
      <c r="A119" s="196">
        <v>16</v>
      </c>
      <c r="B119" s="178" t="s">
        <v>2191</v>
      </c>
      <c r="C119" s="362"/>
      <c r="D119" s="238"/>
      <c r="E119" s="602" t="e">
        <f t="shared" si="7"/>
        <v>#DIV/0!</v>
      </c>
    </row>
    <row r="120" spans="1:5">
      <c r="A120" s="196">
        <v>17</v>
      </c>
      <c r="B120" s="178" t="s">
        <v>2192</v>
      </c>
      <c r="C120" s="362"/>
      <c r="D120" s="238"/>
      <c r="E120" s="602" t="e">
        <f t="shared" si="7"/>
        <v>#DIV/0!</v>
      </c>
    </row>
    <row r="121" spans="1:5">
      <c r="A121" s="196">
        <v>18</v>
      </c>
      <c r="B121" s="178" t="s">
        <v>2193</v>
      </c>
      <c r="C121" s="362"/>
      <c r="D121" s="238"/>
      <c r="E121" s="602" t="e">
        <f t="shared" si="7"/>
        <v>#DIV/0!</v>
      </c>
    </row>
    <row r="122" spans="1:5">
      <c r="A122" s="196">
        <v>19</v>
      </c>
      <c r="B122" s="178" t="s">
        <v>2194</v>
      </c>
      <c r="C122" s="362"/>
      <c r="D122" s="238"/>
      <c r="E122" s="602" t="e">
        <f t="shared" si="7"/>
        <v>#DIV/0!</v>
      </c>
    </row>
    <row r="123" spans="1:5">
      <c r="A123" s="196">
        <v>20</v>
      </c>
      <c r="B123" s="178" t="s">
        <v>2195</v>
      </c>
      <c r="C123" s="362"/>
      <c r="D123" s="238"/>
      <c r="E123" s="602" t="e">
        <f t="shared" si="7"/>
        <v>#DIV/0!</v>
      </c>
    </row>
    <row r="124" spans="1:5">
      <c r="A124" s="196">
        <v>21</v>
      </c>
      <c r="B124" s="178" t="s">
        <v>2196</v>
      </c>
      <c r="C124" s="362"/>
      <c r="D124" s="238"/>
      <c r="E124" s="602" t="e">
        <f t="shared" si="7"/>
        <v>#DIV/0!</v>
      </c>
    </row>
    <row r="125" spans="1:5">
      <c r="A125" s="196">
        <v>22</v>
      </c>
      <c r="B125" s="178" t="s">
        <v>2197</v>
      </c>
      <c r="C125" s="362"/>
      <c r="D125" s="238"/>
      <c r="E125" s="602" t="e">
        <f t="shared" si="7"/>
        <v>#DIV/0!</v>
      </c>
    </row>
    <row r="126" spans="1:5">
      <c r="A126" s="196">
        <v>23</v>
      </c>
      <c r="B126" s="178" t="s">
        <v>2203</v>
      </c>
      <c r="C126" s="362">
        <v>0</v>
      </c>
      <c r="D126" s="238"/>
      <c r="E126" s="602" t="e">
        <f t="shared" si="7"/>
        <v>#DIV/0!</v>
      </c>
    </row>
    <row r="127" spans="1:5">
      <c r="A127" s="196">
        <v>24</v>
      </c>
      <c r="B127" s="178" t="s">
        <v>2198</v>
      </c>
      <c r="C127" s="362"/>
      <c r="D127" s="238"/>
      <c r="E127" s="602" t="e">
        <f t="shared" si="7"/>
        <v>#DIV/0!</v>
      </c>
    </row>
    <row r="128" spans="1:5">
      <c r="A128" s="196">
        <v>25</v>
      </c>
      <c r="B128" s="178" t="s">
        <v>293</v>
      </c>
      <c r="C128" s="362">
        <v>0</v>
      </c>
      <c r="D128" s="238"/>
      <c r="E128" s="602" t="e">
        <f t="shared" si="7"/>
        <v>#DIV/0!</v>
      </c>
    </row>
    <row r="129" spans="1:7">
      <c r="A129" s="196">
        <v>26</v>
      </c>
      <c r="B129" s="178" t="s">
        <v>2199</v>
      </c>
      <c r="C129" s="362"/>
      <c r="D129" s="238"/>
      <c r="E129" s="602" t="e">
        <f t="shared" si="7"/>
        <v>#DIV/0!</v>
      </c>
    </row>
    <row r="130" spans="1:7">
      <c r="A130" s="196">
        <v>27</v>
      </c>
      <c r="B130" s="178" t="s">
        <v>2206</v>
      </c>
      <c r="C130" s="362"/>
      <c r="D130" s="238"/>
      <c r="E130" s="602" t="e">
        <f t="shared" si="7"/>
        <v>#DIV/0!</v>
      </c>
    </row>
    <row r="131" spans="1:7">
      <c r="A131" s="196">
        <v>28</v>
      </c>
      <c r="B131" s="178" t="s">
        <v>2200</v>
      </c>
      <c r="C131" s="237">
        <f>SUM(C132:C137)</f>
        <v>0</v>
      </c>
      <c r="D131" s="237">
        <f>SUM(D132:D137)</f>
        <v>0</v>
      </c>
      <c r="E131" s="602" t="e">
        <f t="shared" si="7"/>
        <v>#DIV/0!</v>
      </c>
    </row>
    <row r="132" spans="1:7">
      <c r="A132" s="196">
        <v>1</v>
      </c>
      <c r="B132" s="178"/>
      <c r="C132" s="354"/>
      <c r="D132" s="354"/>
      <c r="E132" s="602" t="e">
        <f t="shared" si="7"/>
        <v>#DIV/0!</v>
      </c>
    </row>
    <row r="133" spans="1:7">
      <c r="A133" s="196">
        <v>2</v>
      </c>
      <c r="B133" s="178"/>
      <c r="C133" s="355"/>
      <c r="D133" s="355"/>
      <c r="E133" s="602" t="e">
        <f t="shared" si="7"/>
        <v>#DIV/0!</v>
      </c>
    </row>
    <row r="134" spans="1:7">
      <c r="A134" s="196">
        <v>3</v>
      </c>
      <c r="B134" s="178"/>
      <c r="C134" s="355"/>
      <c r="D134" s="355"/>
      <c r="E134" s="602" t="e">
        <f t="shared" si="7"/>
        <v>#DIV/0!</v>
      </c>
    </row>
    <row r="135" spans="1:7">
      <c r="A135" s="196">
        <v>4</v>
      </c>
      <c r="B135" s="178"/>
      <c r="C135" s="355"/>
      <c r="D135" s="355"/>
      <c r="E135" s="602" t="e">
        <f t="shared" si="7"/>
        <v>#DIV/0!</v>
      </c>
    </row>
    <row r="136" spans="1:7">
      <c r="A136" s="196">
        <v>5</v>
      </c>
      <c r="B136" s="178"/>
      <c r="C136" s="355"/>
      <c r="D136" s="355"/>
      <c r="E136" s="602" t="e">
        <f t="shared" si="7"/>
        <v>#DIV/0!</v>
      </c>
    </row>
    <row r="137" spans="1:7" ht="14.65" thickBot="1">
      <c r="A137" s="197">
        <v>6</v>
      </c>
      <c r="B137" s="203"/>
      <c r="C137" s="356"/>
      <c r="D137" s="356"/>
      <c r="E137" s="602" t="e">
        <f t="shared" si="7"/>
        <v>#DIV/0!</v>
      </c>
      <c r="F137" s="182"/>
      <c r="G137" s="182"/>
    </row>
    <row r="138" spans="1:7" ht="14.25">
      <c r="E138" s="200"/>
      <c r="F138" s="497"/>
      <c r="G138" s="182"/>
    </row>
    <row r="139" spans="1:7" ht="14.65" thickBot="1">
      <c r="A139" s="206"/>
      <c r="B139" s="202" t="s">
        <v>2205</v>
      </c>
      <c r="C139" s="352"/>
      <c r="D139" s="352"/>
      <c r="E139" s="210"/>
      <c r="F139" s="182"/>
      <c r="G139" s="182"/>
    </row>
    <row r="140" spans="1:7">
      <c r="A140" s="333">
        <v>1</v>
      </c>
      <c r="B140" s="335" t="s">
        <v>2208</v>
      </c>
      <c r="C140" s="650">
        <v>0</v>
      </c>
      <c r="D140" s="353">
        <v>0</v>
      </c>
      <c r="E140" s="337" t="e">
        <f t="shared" ref="E140:E156" si="8">C140/$C$27</f>
        <v>#DIV/0!</v>
      </c>
    </row>
    <row r="141" spans="1:7">
      <c r="A141" s="196">
        <v>2</v>
      </c>
      <c r="B141" s="178" t="s">
        <v>2209</v>
      </c>
      <c r="C141" s="362">
        <v>0</v>
      </c>
      <c r="D141" s="238">
        <v>0</v>
      </c>
      <c r="E141" s="207" t="e">
        <f t="shared" si="8"/>
        <v>#DIV/0!</v>
      </c>
    </row>
    <row r="142" spans="1:7">
      <c r="A142" s="196">
        <v>3</v>
      </c>
      <c r="B142" s="178" t="s">
        <v>2210</v>
      </c>
      <c r="C142" s="362">
        <v>0</v>
      </c>
      <c r="D142" s="238">
        <v>0</v>
      </c>
      <c r="E142" s="207" t="e">
        <f t="shared" si="8"/>
        <v>#DIV/0!</v>
      </c>
    </row>
    <row r="143" spans="1:7">
      <c r="A143" s="196">
        <v>4</v>
      </c>
      <c r="B143" s="178" t="s">
        <v>2211</v>
      </c>
      <c r="C143" s="362"/>
      <c r="D143" s="238"/>
      <c r="E143" s="207" t="e">
        <f t="shared" si="8"/>
        <v>#DIV/0!</v>
      </c>
    </row>
    <row r="144" spans="1:7">
      <c r="A144" s="196">
        <v>5</v>
      </c>
      <c r="B144" s="178" t="s">
        <v>2212</v>
      </c>
      <c r="C144" s="362"/>
      <c r="D144" s="238"/>
      <c r="E144" s="207" t="e">
        <f t="shared" si="8"/>
        <v>#DIV/0!</v>
      </c>
    </row>
    <row r="145" spans="1:7">
      <c r="A145" s="196">
        <v>6</v>
      </c>
      <c r="B145" s="178" t="s">
        <v>2213</v>
      </c>
      <c r="C145" s="362"/>
      <c r="D145" s="238"/>
      <c r="E145" s="207" t="e">
        <f t="shared" si="8"/>
        <v>#DIV/0!</v>
      </c>
    </row>
    <row r="146" spans="1:7">
      <c r="A146" s="196">
        <v>7</v>
      </c>
      <c r="B146" s="178" t="s">
        <v>2214</v>
      </c>
      <c r="C146" s="362"/>
      <c r="D146" s="238"/>
      <c r="E146" s="207" t="e">
        <f t="shared" si="8"/>
        <v>#DIV/0!</v>
      </c>
    </row>
    <row r="147" spans="1:7">
      <c r="A147" s="196">
        <v>8</v>
      </c>
      <c r="B147" s="178" t="s">
        <v>2215</v>
      </c>
      <c r="C147" s="362"/>
      <c r="D147" s="238"/>
      <c r="E147" s="207" t="e">
        <f t="shared" si="8"/>
        <v>#DIV/0!</v>
      </c>
    </row>
    <row r="148" spans="1:7">
      <c r="A148" s="196">
        <v>9</v>
      </c>
      <c r="B148" s="178" t="s">
        <v>2216</v>
      </c>
      <c r="C148" s="362"/>
      <c r="D148" s="238"/>
      <c r="E148" s="207" t="e">
        <f t="shared" si="8"/>
        <v>#DIV/0!</v>
      </c>
    </row>
    <row r="149" spans="1:7">
      <c r="A149" s="196">
        <v>10</v>
      </c>
      <c r="B149" s="178" t="s">
        <v>2217</v>
      </c>
      <c r="C149" s="362"/>
      <c r="D149" s="238"/>
      <c r="E149" s="207" t="e">
        <f t="shared" si="8"/>
        <v>#DIV/0!</v>
      </c>
    </row>
    <row r="150" spans="1:7">
      <c r="A150" s="196">
        <v>11</v>
      </c>
      <c r="B150" s="178" t="s">
        <v>2218</v>
      </c>
      <c r="C150" s="362"/>
      <c r="D150" s="238"/>
      <c r="E150" s="207" t="e">
        <f t="shared" si="8"/>
        <v>#DIV/0!</v>
      </c>
    </row>
    <row r="151" spans="1:7">
      <c r="A151" s="196">
        <v>12</v>
      </c>
      <c r="B151" s="178" t="s">
        <v>2207</v>
      </c>
      <c r="C151" s="237">
        <f>SUM(C152:C156)</f>
        <v>0</v>
      </c>
      <c r="D151" s="237">
        <f>SUM(D152:D156)</f>
        <v>0</v>
      </c>
      <c r="E151" s="207" t="e">
        <f t="shared" si="8"/>
        <v>#DIV/0!</v>
      </c>
    </row>
    <row r="152" spans="1:7">
      <c r="A152" s="338">
        <v>1</v>
      </c>
      <c r="B152" s="348"/>
      <c r="C152" s="357"/>
      <c r="D152" s="357"/>
      <c r="E152" s="339" t="e">
        <f t="shared" si="8"/>
        <v>#DIV/0!</v>
      </c>
    </row>
    <row r="153" spans="1:7">
      <c r="A153" s="340">
        <v>2</v>
      </c>
      <c r="B153" s="349"/>
      <c r="C153" s="355"/>
      <c r="D153" s="355"/>
      <c r="E153" s="208" t="e">
        <f t="shared" si="8"/>
        <v>#DIV/0!</v>
      </c>
    </row>
    <row r="154" spans="1:7">
      <c r="A154" s="340">
        <v>3</v>
      </c>
      <c r="B154" s="349"/>
      <c r="C154" s="355"/>
      <c r="D154" s="355"/>
      <c r="E154" s="208" t="e">
        <f t="shared" si="8"/>
        <v>#DIV/0!</v>
      </c>
    </row>
    <row r="155" spans="1:7">
      <c r="A155" s="340">
        <v>4</v>
      </c>
      <c r="B155" s="349"/>
      <c r="C155" s="355"/>
      <c r="D155" s="355"/>
      <c r="E155" s="208" t="e">
        <f t="shared" si="8"/>
        <v>#DIV/0!</v>
      </c>
    </row>
    <row r="156" spans="1:7" ht="14.25" thickBot="1">
      <c r="A156" s="341">
        <v>5</v>
      </c>
      <c r="B156" s="350"/>
      <c r="C156" s="356"/>
      <c r="D156" s="356"/>
      <c r="E156" s="336" t="e">
        <f t="shared" si="8"/>
        <v>#DIV/0!</v>
      </c>
    </row>
    <row r="157" spans="1:7" ht="19.149999999999999" customHeight="1" thickBot="1">
      <c r="A157" s="205"/>
      <c r="B157" s="398" t="s">
        <v>2154</v>
      </c>
      <c r="C157" s="352"/>
      <c r="D157" s="351"/>
      <c r="E157" s="199"/>
      <c r="F157" s="182"/>
      <c r="G157" s="182"/>
    </row>
    <row r="158" spans="1:7" ht="16.5" customHeight="1">
      <c r="A158" s="333">
        <v>1</v>
      </c>
      <c r="B158" s="335" t="s">
        <v>294</v>
      </c>
      <c r="C158" s="650"/>
      <c r="D158" s="353"/>
      <c r="E158" s="337" t="e">
        <f>C158/$C$27</f>
        <v>#DIV/0!</v>
      </c>
    </row>
    <row r="159" spans="1:7" ht="23.65">
      <c r="A159" s="196">
        <v>2</v>
      </c>
      <c r="B159" s="178" t="s">
        <v>295</v>
      </c>
      <c r="C159" s="362"/>
      <c r="D159" s="238"/>
      <c r="E159" s="207" t="e">
        <f>C159/$C$27</f>
        <v>#DIV/0!</v>
      </c>
    </row>
    <row r="160" spans="1:7" ht="14.25" thickBot="1">
      <c r="A160" s="197">
        <v>3</v>
      </c>
      <c r="B160" s="203" t="s">
        <v>104</v>
      </c>
      <c r="C160" s="651"/>
      <c r="D160" s="652"/>
      <c r="E160" s="209" t="e">
        <f>C160/$C$27</f>
        <v>#DIV/0!</v>
      </c>
    </row>
  </sheetData>
  <sheetProtection algorithmName="SHA-512" hashValue="myYH+A046qo4k1OQ4tAH9PJ6Q0JvuOql0Ao8igsDgiEyj8p0m3F8NKxZw6Z1UoSag5OU31oLLW+A9zQ+AxSTAg==" saltValue="X31pqsMQVTlKYGW/jfCEpg==" spinCount="100000" sheet="1" objects="1" scenarios="1"/>
  <dataValidations xWindow="814" yWindow="306" count="2">
    <dataValidation type="decimal" operator="greaterThanOrEqual" allowBlank="1" showInputMessage="1" showErrorMessage="1" sqref="C73:D81 C29:D29 C22:D24 C33:D40 C48:D49 C158:D160 C84:D87 C42:D45 C51:D51 C53:D58 C61:D70 C140:D156 C104:D137 C90:D100" xr:uid="{00000000-0002-0000-1000-000000000000}">
      <formula1>0</formula1>
    </dataValidation>
    <dataValidation allowBlank="1" showInputMessage="1" showErrorMessage="1" prompt="Institution  Name" sqref="B3" xr:uid="{00000000-0002-0000-1000-000001000000}"/>
  </dataValidations>
  <pageMargins left="0.7" right="0.7" top="0.75" bottom="0.75" header="0.3" footer="0.3"/>
  <pageSetup paperSize="9" orientation="portrait" r:id="rId1"/>
  <headerFooter>
    <oddHeader>&amp;C&amp;"Calibri"&amp;10&amp;K000000 PUBLIC&amp;1#_x000D_&amp;G</oddHeader>
    <oddFooter>&amp;C_x000D_&amp;1#&amp;"Calibri"&amp;10&amp;K000000 PUBLIC</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A1:AL113"/>
  <sheetViews>
    <sheetView showGridLines="0" view="pageBreakPreview" zoomScaleNormal="100" zoomScaleSheetLayoutView="100" workbookViewId="0">
      <selection activeCell="B7" sqref="B7:B8"/>
    </sheetView>
  </sheetViews>
  <sheetFormatPr defaultColWidth="9.265625" defaultRowHeight="14.25"/>
  <cols>
    <col min="1" max="1" width="30.265625" style="757" customWidth="1"/>
    <col min="2" max="2" width="33.265625" style="757" customWidth="1"/>
    <col min="3" max="3" width="25.73046875" style="757" customWidth="1"/>
    <col min="4" max="4" width="29.59765625" style="757" customWidth="1"/>
    <col min="5" max="7" width="23.265625" style="747" customWidth="1"/>
    <col min="8" max="8" width="26.86328125" style="747" customWidth="1"/>
    <col min="9" max="9" width="22.265625" style="747" customWidth="1"/>
    <col min="10" max="10" width="23.265625" style="747" customWidth="1"/>
    <col min="11" max="11" width="20.59765625" style="747" customWidth="1"/>
    <col min="12" max="38" width="9.265625" style="49"/>
    <col min="39" max="16384" width="9.265625" style="747"/>
  </cols>
  <sheetData>
    <row r="1" spans="1:38" s="200" customFormat="1" ht="15">
      <c r="A1" s="389" t="s">
        <v>2053</v>
      </c>
      <c r="B1" s="46"/>
      <c r="C1" s="390"/>
      <c r="D1" s="764" t="s">
        <v>2134</v>
      </c>
    </row>
    <row r="2" spans="1:38" s="200" customFormat="1" ht="0.4" customHeight="1">
      <c r="A2" s="407"/>
      <c r="B2" s="278"/>
      <c r="C2" s="278"/>
      <c r="D2" s="42"/>
    </row>
    <row r="3" spans="1:38" s="200" customFormat="1" ht="15" customHeight="1">
      <c r="A3" s="418" t="s">
        <v>153</v>
      </c>
      <c r="B3" s="451">
        <f>'Cover Page'!C2</f>
        <v>0</v>
      </c>
      <c r="C3" s="278"/>
      <c r="D3" s="470"/>
      <c r="E3" s="471"/>
      <c r="F3" s="471"/>
      <c r="G3" s="471"/>
      <c r="H3" s="471"/>
      <c r="I3" s="471"/>
      <c r="J3" s="471"/>
      <c r="K3" s="471"/>
    </row>
    <row r="4" spans="1:38" s="200" customFormat="1" ht="15" customHeight="1">
      <c r="A4" s="418" t="s">
        <v>637</v>
      </c>
      <c r="B4" s="451">
        <f>'Cover Page'!C3</f>
        <v>0</v>
      </c>
      <c r="C4" s="278"/>
      <c r="D4" s="470"/>
      <c r="E4" s="471"/>
      <c r="F4" s="471"/>
      <c r="G4" s="471"/>
      <c r="H4" s="471"/>
      <c r="I4" s="471"/>
      <c r="J4" s="471"/>
      <c r="K4" s="471"/>
    </row>
    <row r="5" spans="1:38" s="200" customFormat="1" ht="13.5" customHeight="1">
      <c r="A5" s="418" t="s">
        <v>638</v>
      </c>
      <c r="B5" s="452" t="str">
        <f>'Cover Page'!C4</f>
        <v>10/00/2000</v>
      </c>
      <c r="C5" s="278"/>
      <c r="D5" s="470"/>
      <c r="E5" s="471"/>
      <c r="F5" s="471"/>
      <c r="G5" s="471"/>
      <c r="H5" s="471"/>
      <c r="I5" s="471"/>
      <c r="J5" s="471"/>
      <c r="K5" s="471"/>
    </row>
    <row r="6" spans="1:38" s="412" customFormat="1" ht="24" customHeight="1" thickBot="1">
      <c r="A6" s="426" t="s">
        <v>2405</v>
      </c>
      <c r="B6" s="476"/>
      <c r="C6" s="477"/>
      <c r="D6" s="477"/>
      <c r="E6" s="472"/>
      <c r="F6" s="472"/>
      <c r="G6" s="472"/>
      <c r="H6" s="472"/>
      <c r="I6" s="472"/>
      <c r="J6" s="472"/>
      <c r="K6" s="472"/>
    </row>
    <row r="7" spans="1:38" s="412" customFormat="1" ht="15.75" thickBot="1">
      <c r="A7" s="553" t="s">
        <v>2040</v>
      </c>
      <c r="B7" s="761"/>
      <c r="C7" s="477"/>
      <c r="D7" s="477"/>
      <c r="E7" s="472"/>
      <c r="F7" s="472"/>
      <c r="G7" s="472"/>
      <c r="H7" s="472"/>
      <c r="I7" s="472"/>
      <c r="J7" s="472"/>
      <c r="K7" s="472"/>
    </row>
    <row r="8" spans="1:38" s="412" customFormat="1" ht="15.75" thickBot="1">
      <c r="A8" s="553" t="s">
        <v>2041</v>
      </c>
      <c r="B8" s="761"/>
      <c r="C8" s="477"/>
      <c r="D8" s="477"/>
      <c r="E8" s="472"/>
      <c r="F8" s="472"/>
      <c r="G8" s="472"/>
      <c r="H8" s="472"/>
      <c r="I8" s="472"/>
      <c r="J8" s="472"/>
      <c r="K8" s="472"/>
    </row>
    <row r="9" spans="1:38" s="412" customFormat="1" ht="15.75" thickBot="1">
      <c r="A9" s="553" t="s">
        <v>2042</v>
      </c>
      <c r="B9" s="763">
        <f>SUM(B7:B8)</f>
        <v>0</v>
      </c>
      <c r="C9" s="477"/>
      <c r="D9" s="477"/>
      <c r="E9" s="472"/>
      <c r="F9" s="472"/>
      <c r="G9" s="472"/>
      <c r="H9" s="472"/>
      <c r="I9" s="472"/>
      <c r="J9" s="472"/>
      <c r="K9" s="472"/>
    </row>
    <row r="10" spans="1:38" s="412" customFormat="1" ht="15.75" thickBot="1">
      <c r="A10" s="553" t="s">
        <v>2044</v>
      </c>
      <c r="B10" s="763">
        <f>SUM(G14:G33)</f>
        <v>0</v>
      </c>
      <c r="C10" s="477"/>
      <c r="D10" s="477"/>
      <c r="E10" s="472"/>
      <c r="F10" s="472"/>
      <c r="G10" s="472"/>
      <c r="H10" s="472"/>
      <c r="I10" s="472"/>
      <c r="J10" s="472"/>
      <c r="K10" s="472"/>
    </row>
    <row r="11" spans="1:38" s="412" customFormat="1" ht="15.4">
      <c r="A11" s="765" t="s">
        <v>2043</v>
      </c>
      <c r="B11" s="766">
        <f>SUM(G14:G63)</f>
        <v>0</v>
      </c>
      <c r="C11" s="477"/>
      <c r="D11" s="477"/>
      <c r="E11" s="472"/>
      <c r="F11" s="472"/>
      <c r="G11" s="472"/>
      <c r="H11" s="472"/>
      <c r="I11" s="472"/>
      <c r="J11" s="472"/>
      <c r="K11" s="472"/>
    </row>
    <row r="12" spans="1:38" s="744" customFormat="1" ht="23.25">
      <c r="A12" s="769" t="s">
        <v>1796</v>
      </c>
      <c r="B12" s="769" t="s">
        <v>2034</v>
      </c>
      <c r="C12" s="769" t="s">
        <v>2035</v>
      </c>
      <c r="D12" s="769" t="s">
        <v>2036</v>
      </c>
      <c r="E12" s="741" t="s">
        <v>2037</v>
      </c>
      <c r="F12" s="742" t="s">
        <v>2038</v>
      </c>
      <c r="G12" s="743" t="s">
        <v>2039</v>
      </c>
      <c r="H12" s="758" t="s">
        <v>2032</v>
      </c>
      <c r="I12" s="759" t="s">
        <v>2033</v>
      </c>
      <c r="J12" s="759" t="s">
        <v>2246</v>
      </c>
      <c r="K12" s="759" t="s">
        <v>2247</v>
      </c>
      <c r="L12" s="760"/>
      <c r="M12" s="760"/>
      <c r="N12" s="760"/>
      <c r="O12" s="760"/>
      <c r="P12" s="760"/>
      <c r="Q12" s="760"/>
      <c r="R12" s="760"/>
      <c r="S12" s="760"/>
      <c r="T12" s="760"/>
      <c r="U12" s="760"/>
      <c r="V12" s="760"/>
      <c r="W12" s="760"/>
      <c r="X12" s="760"/>
      <c r="Y12" s="760"/>
      <c r="Z12" s="760"/>
      <c r="AA12" s="760"/>
      <c r="AB12" s="760"/>
      <c r="AC12" s="760"/>
      <c r="AD12" s="760"/>
      <c r="AE12" s="760"/>
      <c r="AF12" s="760"/>
      <c r="AG12" s="760"/>
      <c r="AH12" s="760"/>
      <c r="AI12" s="760"/>
      <c r="AJ12" s="760"/>
      <c r="AK12" s="760"/>
      <c r="AL12" s="760"/>
    </row>
    <row r="13" spans="1:38">
      <c r="A13" s="767" t="s">
        <v>105</v>
      </c>
      <c r="B13" s="767"/>
      <c r="C13" s="767"/>
      <c r="D13" s="768"/>
      <c r="E13" s="745">
        <f t="shared" ref="E13:H13" si="0">SUM(E14:E113)</f>
        <v>0</v>
      </c>
      <c r="F13" s="745">
        <f t="shared" si="0"/>
        <v>0</v>
      </c>
      <c r="G13" s="745">
        <f t="shared" si="0"/>
        <v>0</v>
      </c>
      <c r="H13" s="745">
        <f t="shared" si="0"/>
        <v>0</v>
      </c>
      <c r="I13" s="746"/>
      <c r="J13" s="746"/>
      <c r="K13" s="745">
        <f t="shared" ref="K13" si="1">SUM(K14:K113)</f>
        <v>0</v>
      </c>
    </row>
    <row r="14" spans="1:38">
      <c r="A14" s="748">
        <v>1</v>
      </c>
      <c r="B14" s="749"/>
      <c r="C14" s="749"/>
      <c r="D14" s="750"/>
      <c r="E14" s="751"/>
      <c r="F14" s="751"/>
      <c r="G14" s="752">
        <f>E14+F14</f>
        <v>0</v>
      </c>
      <c r="H14" s="753"/>
      <c r="I14" s="754"/>
      <c r="J14" s="754"/>
      <c r="K14" s="753"/>
    </row>
    <row r="15" spans="1:38">
      <c r="A15" s="748">
        <v>2</v>
      </c>
      <c r="B15" s="749"/>
      <c r="C15" s="749"/>
      <c r="D15" s="750"/>
      <c r="E15" s="751"/>
      <c r="F15" s="751"/>
      <c r="G15" s="752">
        <f t="shared" ref="G15:G78" si="2">E15+F15</f>
        <v>0</v>
      </c>
      <c r="H15" s="755"/>
      <c r="I15" s="749"/>
      <c r="J15" s="749"/>
      <c r="K15" s="755"/>
    </row>
    <row r="16" spans="1:38">
      <c r="A16" s="748">
        <v>3</v>
      </c>
      <c r="B16" s="749"/>
      <c r="C16" s="749"/>
      <c r="D16" s="750"/>
      <c r="E16" s="751"/>
      <c r="F16" s="751"/>
      <c r="G16" s="752">
        <f t="shared" si="2"/>
        <v>0</v>
      </c>
      <c r="H16" s="755"/>
      <c r="I16" s="749"/>
      <c r="J16" s="749"/>
      <c r="K16" s="755"/>
    </row>
    <row r="17" spans="1:11">
      <c r="A17" s="748">
        <v>4</v>
      </c>
      <c r="B17" s="749"/>
      <c r="C17" s="749"/>
      <c r="D17" s="750"/>
      <c r="E17" s="751"/>
      <c r="F17" s="751"/>
      <c r="G17" s="752">
        <f t="shared" si="2"/>
        <v>0</v>
      </c>
      <c r="H17" s="755"/>
      <c r="I17" s="749"/>
      <c r="J17" s="749"/>
      <c r="K17" s="755"/>
    </row>
    <row r="18" spans="1:11">
      <c r="A18" s="748">
        <v>5</v>
      </c>
      <c r="B18" s="749"/>
      <c r="C18" s="749"/>
      <c r="D18" s="750"/>
      <c r="E18" s="751"/>
      <c r="F18" s="751"/>
      <c r="G18" s="752">
        <f t="shared" si="2"/>
        <v>0</v>
      </c>
      <c r="H18" s="755"/>
      <c r="I18" s="749"/>
      <c r="J18" s="749"/>
      <c r="K18" s="755"/>
    </row>
    <row r="19" spans="1:11">
      <c r="A19" s="748">
        <v>6</v>
      </c>
      <c r="B19" s="749"/>
      <c r="C19" s="749"/>
      <c r="D19" s="750"/>
      <c r="E19" s="751"/>
      <c r="F19" s="751"/>
      <c r="G19" s="752">
        <f t="shared" si="2"/>
        <v>0</v>
      </c>
      <c r="H19" s="755"/>
      <c r="I19" s="749"/>
      <c r="J19" s="749"/>
      <c r="K19" s="755"/>
    </row>
    <row r="20" spans="1:11">
      <c r="A20" s="748">
        <v>7</v>
      </c>
      <c r="B20" s="749"/>
      <c r="C20" s="749"/>
      <c r="D20" s="750"/>
      <c r="E20" s="751"/>
      <c r="F20" s="751"/>
      <c r="G20" s="752">
        <f t="shared" si="2"/>
        <v>0</v>
      </c>
      <c r="H20" s="755"/>
      <c r="I20" s="749"/>
      <c r="J20" s="749"/>
      <c r="K20" s="755"/>
    </row>
    <row r="21" spans="1:11">
      <c r="A21" s="748">
        <v>8</v>
      </c>
      <c r="B21" s="749"/>
      <c r="C21" s="749"/>
      <c r="D21" s="750"/>
      <c r="E21" s="751"/>
      <c r="F21" s="751"/>
      <c r="G21" s="752">
        <f t="shared" si="2"/>
        <v>0</v>
      </c>
      <c r="H21" s="755"/>
      <c r="I21" s="749"/>
      <c r="J21" s="749"/>
      <c r="K21" s="755"/>
    </row>
    <row r="22" spans="1:11">
      <c r="A22" s="748">
        <v>9</v>
      </c>
      <c r="B22" s="749"/>
      <c r="C22" s="749"/>
      <c r="D22" s="750"/>
      <c r="E22" s="751"/>
      <c r="F22" s="751"/>
      <c r="G22" s="752">
        <f t="shared" si="2"/>
        <v>0</v>
      </c>
      <c r="H22" s="755"/>
      <c r="I22" s="749"/>
      <c r="J22" s="749"/>
      <c r="K22" s="755"/>
    </row>
    <row r="23" spans="1:11">
      <c r="A23" s="748">
        <v>10</v>
      </c>
      <c r="B23" s="749"/>
      <c r="C23" s="749"/>
      <c r="D23" s="750"/>
      <c r="E23" s="751"/>
      <c r="F23" s="751"/>
      <c r="G23" s="752">
        <f t="shared" si="2"/>
        <v>0</v>
      </c>
      <c r="H23" s="755"/>
      <c r="I23" s="749"/>
      <c r="J23" s="749"/>
      <c r="K23" s="755"/>
    </row>
    <row r="24" spans="1:11">
      <c r="A24" s="748">
        <v>11</v>
      </c>
      <c r="B24" s="749"/>
      <c r="C24" s="749"/>
      <c r="D24" s="750"/>
      <c r="E24" s="751"/>
      <c r="F24" s="751"/>
      <c r="G24" s="752">
        <f t="shared" si="2"/>
        <v>0</v>
      </c>
      <c r="H24" s="755"/>
      <c r="I24" s="749"/>
      <c r="J24" s="749"/>
      <c r="K24" s="755"/>
    </row>
    <row r="25" spans="1:11">
      <c r="A25" s="748">
        <v>12</v>
      </c>
      <c r="B25" s="749"/>
      <c r="C25" s="749"/>
      <c r="D25" s="750"/>
      <c r="E25" s="751"/>
      <c r="F25" s="751"/>
      <c r="G25" s="752">
        <f t="shared" si="2"/>
        <v>0</v>
      </c>
      <c r="H25" s="755"/>
      <c r="I25" s="749"/>
      <c r="J25" s="749"/>
      <c r="K25" s="755"/>
    </row>
    <row r="26" spans="1:11">
      <c r="A26" s="748">
        <v>13</v>
      </c>
      <c r="B26" s="749"/>
      <c r="C26" s="749"/>
      <c r="D26" s="750"/>
      <c r="E26" s="751"/>
      <c r="F26" s="751"/>
      <c r="G26" s="752">
        <f t="shared" si="2"/>
        <v>0</v>
      </c>
      <c r="H26" s="755"/>
      <c r="I26" s="749"/>
      <c r="J26" s="749"/>
      <c r="K26" s="755"/>
    </row>
    <row r="27" spans="1:11">
      <c r="A27" s="748">
        <v>14</v>
      </c>
      <c r="B27" s="749"/>
      <c r="C27" s="749"/>
      <c r="D27" s="750"/>
      <c r="E27" s="751"/>
      <c r="F27" s="751"/>
      <c r="G27" s="752">
        <f t="shared" si="2"/>
        <v>0</v>
      </c>
      <c r="H27" s="755"/>
      <c r="I27" s="749"/>
      <c r="J27" s="749"/>
      <c r="K27" s="755"/>
    </row>
    <row r="28" spans="1:11">
      <c r="A28" s="748">
        <v>15</v>
      </c>
      <c r="B28" s="749"/>
      <c r="C28" s="749"/>
      <c r="D28" s="750"/>
      <c r="E28" s="751"/>
      <c r="F28" s="751"/>
      <c r="G28" s="752">
        <f t="shared" si="2"/>
        <v>0</v>
      </c>
      <c r="H28" s="755"/>
      <c r="I28" s="749"/>
      <c r="J28" s="749"/>
      <c r="K28" s="755"/>
    </row>
    <row r="29" spans="1:11">
      <c r="A29" s="748">
        <v>16</v>
      </c>
      <c r="B29" s="749"/>
      <c r="C29" s="749"/>
      <c r="D29" s="750"/>
      <c r="E29" s="751"/>
      <c r="F29" s="751"/>
      <c r="G29" s="752">
        <f t="shared" si="2"/>
        <v>0</v>
      </c>
      <c r="H29" s="755"/>
      <c r="I29" s="749"/>
      <c r="J29" s="749"/>
      <c r="K29" s="755"/>
    </row>
    <row r="30" spans="1:11">
      <c r="A30" s="748">
        <v>17</v>
      </c>
      <c r="B30" s="749"/>
      <c r="C30" s="749"/>
      <c r="D30" s="750"/>
      <c r="E30" s="751"/>
      <c r="F30" s="751"/>
      <c r="G30" s="752">
        <f t="shared" si="2"/>
        <v>0</v>
      </c>
      <c r="H30" s="755"/>
      <c r="I30" s="749"/>
      <c r="J30" s="749"/>
      <c r="K30" s="755"/>
    </row>
    <row r="31" spans="1:11">
      <c r="A31" s="748">
        <v>18</v>
      </c>
      <c r="B31" s="749"/>
      <c r="C31" s="749"/>
      <c r="D31" s="750"/>
      <c r="E31" s="751"/>
      <c r="F31" s="751"/>
      <c r="G31" s="752">
        <f t="shared" si="2"/>
        <v>0</v>
      </c>
      <c r="H31" s="755"/>
      <c r="I31" s="749"/>
      <c r="J31" s="749"/>
      <c r="K31" s="755"/>
    </row>
    <row r="32" spans="1:11">
      <c r="A32" s="748">
        <v>19</v>
      </c>
      <c r="B32" s="749"/>
      <c r="C32" s="749"/>
      <c r="D32" s="750"/>
      <c r="E32" s="751"/>
      <c r="F32" s="751"/>
      <c r="G32" s="752">
        <f t="shared" si="2"/>
        <v>0</v>
      </c>
      <c r="H32" s="755"/>
      <c r="I32" s="749"/>
      <c r="J32" s="749"/>
      <c r="K32" s="755"/>
    </row>
    <row r="33" spans="1:11">
      <c r="A33" s="748">
        <v>20</v>
      </c>
      <c r="B33" s="749"/>
      <c r="C33" s="749"/>
      <c r="D33" s="750"/>
      <c r="E33" s="751"/>
      <c r="F33" s="751"/>
      <c r="G33" s="752">
        <f t="shared" si="2"/>
        <v>0</v>
      </c>
      <c r="H33" s="756"/>
      <c r="I33" s="749"/>
      <c r="J33" s="749"/>
      <c r="K33" s="756"/>
    </row>
    <row r="34" spans="1:11">
      <c r="A34" s="748">
        <v>21</v>
      </c>
      <c r="B34" s="749"/>
      <c r="C34" s="749"/>
      <c r="D34" s="750"/>
      <c r="E34" s="751"/>
      <c r="F34" s="751"/>
      <c r="G34" s="752">
        <f t="shared" si="2"/>
        <v>0</v>
      </c>
      <c r="H34" s="756"/>
      <c r="I34" s="749"/>
      <c r="J34" s="749"/>
      <c r="K34" s="756"/>
    </row>
    <row r="35" spans="1:11">
      <c r="A35" s="748">
        <v>22</v>
      </c>
      <c r="B35" s="749"/>
      <c r="C35" s="749"/>
      <c r="D35" s="750"/>
      <c r="E35" s="751"/>
      <c r="F35" s="751"/>
      <c r="G35" s="752">
        <f t="shared" si="2"/>
        <v>0</v>
      </c>
      <c r="H35" s="756"/>
      <c r="I35" s="749"/>
      <c r="J35" s="749"/>
      <c r="K35" s="756"/>
    </row>
    <row r="36" spans="1:11">
      <c r="A36" s="748">
        <v>23</v>
      </c>
      <c r="B36" s="749"/>
      <c r="C36" s="749"/>
      <c r="D36" s="750"/>
      <c r="E36" s="751"/>
      <c r="F36" s="751"/>
      <c r="G36" s="752">
        <f t="shared" si="2"/>
        <v>0</v>
      </c>
      <c r="H36" s="756"/>
      <c r="I36" s="749"/>
      <c r="J36" s="749"/>
      <c r="K36" s="756"/>
    </row>
    <row r="37" spans="1:11">
      <c r="A37" s="748">
        <v>24</v>
      </c>
      <c r="B37" s="749"/>
      <c r="C37" s="749"/>
      <c r="D37" s="750"/>
      <c r="E37" s="751"/>
      <c r="F37" s="751"/>
      <c r="G37" s="752">
        <f t="shared" si="2"/>
        <v>0</v>
      </c>
      <c r="H37" s="756"/>
      <c r="I37" s="749"/>
      <c r="J37" s="749"/>
      <c r="K37" s="756"/>
    </row>
    <row r="38" spans="1:11">
      <c r="A38" s="748">
        <v>25</v>
      </c>
      <c r="B38" s="749"/>
      <c r="C38" s="749"/>
      <c r="D38" s="750"/>
      <c r="E38" s="751"/>
      <c r="F38" s="751"/>
      <c r="G38" s="752">
        <f t="shared" si="2"/>
        <v>0</v>
      </c>
      <c r="H38" s="756"/>
      <c r="I38" s="749"/>
      <c r="J38" s="749"/>
      <c r="K38" s="756"/>
    </row>
    <row r="39" spans="1:11">
      <c r="A39" s="748">
        <v>26</v>
      </c>
      <c r="B39" s="749"/>
      <c r="C39" s="749"/>
      <c r="D39" s="750"/>
      <c r="E39" s="751"/>
      <c r="F39" s="751"/>
      <c r="G39" s="752">
        <f t="shared" si="2"/>
        <v>0</v>
      </c>
      <c r="H39" s="756"/>
      <c r="I39" s="749"/>
      <c r="J39" s="749"/>
      <c r="K39" s="756"/>
    </row>
    <row r="40" spans="1:11">
      <c r="A40" s="748">
        <v>27</v>
      </c>
      <c r="B40" s="749"/>
      <c r="C40" s="749"/>
      <c r="D40" s="750"/>
      <c r="E40" s="751"/>
      <c r="F40" s="751"/>
      <c r="G40" s="752">
        <f t="shared" si="2"/>
        <v>0</v>
      </c>
      <c r="H40" s="756"/>
      <c r="I40" s="749"/>
      <c r="J40" s="749"/>
      <c r="K40" s="756"/>
    </row>
    <row r="41" spans="1:11">
      <c r="A41" s="748">
        <v>28</v>
      </c>
      <c r="B41" s="749"/>
      <c r="C41" s="749"/>
      <c r="D41" s="750"/>
      <c r="E41" s="751"/>
      <c r="F41" s="751"/>
      <c r="G41" s="752">
        <f t="shared" si="2"/>
        <v>0</v>
      </c>
      <c r="H41" s="756"/>
      <c r="I41" s="749"/>
      <c r="J41" s="749"/>
      <c r="K41" s="756"/>
    </row>
    <row r="42" spans="1:11">
      <c r="A42" s="748">
        <v>29</v>
      </c>
      <c r="B42" s="749"/>
      <c r="C42" s="749"/>
      <c r="D42" s="750"/>
      <c r="E42" s="751"/>
      <c r="F42" s="751"/>
      <c r="G42" s="752">
        <f t="shared" si="2"/>
        <v>0</v>
      </c>
      <c r="H42" s="756"/>
      <c r="I42" s="749"/>
      <c r="J42" s="749"/>
      <c r="K42" s="756"/>
    </row>
    <row r="43" spans="1:11">
      <c r="A43" s="748">
        <v>30</v>
      </c>
      <c r="B43" s="749"/>
      <c r="C43" s="749"/>
      <c r="D43" s="750"/>
      <c r="E43" s="751"/>
      <c r="F43" s="751"/>
      <c r="G43" s="752">
        <f t="shared" si="2"/>
        <v>0</v>
      </c>
      <c r="H43" s="756"/>
      <c r="I43" s="749"/>
      <c r="J43" s="749"/>
      <c r="K43" s="756"/>
    </row>
    <row r="44" spans="1:11">
      <c r="A44" s="748">
        <v>31</v>
      </c>
      <c r="B44" s="749"/>
      <c r="C44" s="749"/>
      <c r="D44" s="750"/>
      <c r="E44" s="751"/>
      <c r="F44" s="751"/>
      <c r="G44" s="752">
        <f t="shared" si="2"/>
        <v>0</v>
      </c>
      <c r="H44" s="756"/>
      <c r="I44" s="749"/>
      <c r="J44" s="749"/>
      <c r="K44" s="756"/>
    </row>
    <row r="45" spans="1:11">
      <c r="A45" s="748">
        <v>32</v>
      </c>
      <c r="B45" s="749"/>
      <c r="C45" s="749"/>
      <c r="D45" s="750"/>
      <c r="E45" s="751"/>
      <c r="F45" s="751"/>
      <c r="G45" s="752">
        <f t="shared" si="2"/>
        <v>0</v>
      </c>
      <c r="H45" s="756"/>
      <c r="I45" s="749"/>
      <c r="J45" s="749"/>
      <c r="K45" s="756"/>
    </row>
    <row r="46" spans="1:11">
      <c r="A46" s="748">
        <v>33</v>
      </c>
      <c r="B46" s="749"/>
      <c r="C46" s="749"/>
      <c r="D46" s="750"/>
      <c r="E46" s="751"/>
      <c r="F46" s="751"/>
      <c r="G46" s="752">
        <f t="shared" si="2"/>
        <v>0</v>
      </c>
      <c r="H46" s="756"/>
      <c r="I46" s="749"/>
      <c r="J46" s="749"/>
      <c r="K46" s="756"/>
    </row>
    <row r="47" spans="1:11">
      <c r="A47" s="748">
        <v>34</v>
      </c>
      <c r="B47" s="749"/>
      <c r="C47" s="749"/>
      <c r="D47" s="750"/>
      <c r="E47" s="751"/>
      <c r="F47" s="751"/>
      <c r="G47" s="752">
        <f t="shared" si="2"/>
        <v>0</v>
      </c>
      <c r="H47" s="756"/>
      <c r="I47" s="749"/>
      <c r="J47" s="749"/>
      <c r="K47" s="756"/>
    </row>
    <row r="48" spans="1:11">
      <c r="A48" s="748">
        <v>35</v>
      </c>
      <c r="B48" s="749"/>
      <c r="C48" s="749"/>
      <c r="D48" s="750"/>
      <c r="E48" s="751"/>
      <c r="F48" s="751"/>
      <c r="G48" s="752">
        <f t="shared" si="2"/>
        <v>0</v>
      </c>
      <c r="H48" s="756"/>
      <c r="I48" s="749"/>
      <c r="J48" s="749"/>
      <c r="K48" s="756"/>
    </row>
    <row r="49" spans="1:11">
      <c r="A49" s="748">
        <v>36</v>
      </c>
      <c r="B49" s="749"/>
      <c r="C49" s="749"/>
      <c r="D49" s="750"/>
      <c r="E49" s="751"/>
      <c r="F49" s="751"/>
      <c r="G49" s="752">
        <f t="shared" si="2"/>
        <v>0</v>
      </c>
      <c r="H49" s="756"/>
      <c r="I49" s="749"/>
      <c r="J49" s="749"/>
      <c r="K49" s="756"/>
    </row>
    <row r="50" spans="1:11">
      <c r="A50" s="748">
        <v>37</v>
      </c>
      <c r="B50" s="749"/>
      <c r="C50" s="749"/>
      <c r="D50" s="750"/>
      <c r="E50" s="751"/>
      <c r="F50" s="751"/>
      <c r="G50" s="752">
        <f t="shared" si="2"/>
        <v>0</v>
      </c>
      <c r="H50" s="756"/>
      <c r="I50" s="749"/>
      <c r="J50" s="749"/>
      <c r="K50" s="756"/>
    </row>
    <row r="51" spans="1:11">
      <c r="A51" s="748">
        <v>38</v>
      </c>
      <c r="B51" s="749"/>
      <c r="C51" s="749"/>
      <c r="D51" s="750"/>
      <c r="E51" s="751"/>
      <c r="F51" s="751"/>
      <c r="G51" s="752">
        <f t="shared" si="2"/>
        <v>0</v>
      </c>
      <c r="H51" s="756"/>
      <c r="I51" s="749"/>
      <c r="J51" s="749"/>
      <c r="K51" s="756"/>
    </row>
    <row r="52" spans="1:11">
      <c r="A52" s="748">
        <v>39</v>
      </c>
      <c r="B52" s="749"/>
      <c r="C52" s="749"/>
      <c r="D52" s="750"/>
      <c r="E52" s="751"/>
      <c r="F52" s="751"/>
      <c r="G52" s="752">
        <f t="shared" si="2"/>
        <v>0</v>
      </c>
      <c r="H52" s="756"/>
      <c r="I52" s="749"/>
      <c r="J52" s="749"/>
      <c r="K52" s="756"/>
    </row>
    <row r="53" spans="1:11">
      <c r="A53" s="748">
        <v>40</v>
      </c>
      <c r="B53" s="749"/>
      <c r="C53" s="749"/>
      <c r="D53" s="750"/>
      <c r="E53" s="751"/>
      <c r="F53" s="751"/>
      <c r="G53" s="752">
        <f t="shared" si="2"/>
        <v>0</v>
      </c>
      <c r="H53" s="756"/>
      <c r="I53" s="749"/>
      <c r="J53" s="749"/>
      <c r="K53" s="756"/>
    </row>
    <row r="54" spans="1:11">
      <c r="A54" s="748">
        <v>41</v>
      </c>
      <c r="B54" s="749"/>
      <c r="C54" s="749"/>
      <c r="D54" s="750"/>
      <c r="E54" s="751"/>
      <c r="F54" s="751"/>
      <c r="G54" s="752">
        <f t="shared" si="2"/>
        <v>0</v>
      </c>
      <c r="H54" s="756"/>
      <c r="I54" s="749"/>
      <c r="J54" s="749"/>
      <c r="K54" s="756"/>
    </row>
    <row r="55" spans="1:11">
      <c r="A55" s="748">
        <v>42</v>
      </c>
      <c r="B55" s="749"/>
      <c r="C55" s="749"/>
      <c r="D55" s="750"/>
      <c r="E55" s="751"/>
      <c r="F55" s="751"/>
      <c r="G55" s="752">
        <f t="shared" si="2"/>
        <v>0</v>
      </c>
      <c r="H55" s="756"/>
      <c r="I55" s="749"/>
      <c r="J55" s="749"/>
      <c r="K55" s="756"/>
    </row>
    <row r="56" spans="1:11">
      <c r="A56" s="748">
        <v>43</v>
      </c>
      <c r="B56" s="749"/>
      <c r="C56" s="749"/>
      <c r="D56" s="750"/>
      <c r="E56" s="751"/>
      <c r="F56" s="751"/>
      <c r="G56" s="752">
        <f t="shared" si="2"/>
        <v>0</v>
      </c>
      <c r="H56" s="756"/>
      <c r="I56" s="749"/>
      <c r="J56" s="749"/>
      <c r="K56" s="756"/>
    </row>
    <row r="57" spans="1:11">
      <c r="A57" s="748">
        <v>44</v>
      </c>
      <c r="B57" s="749"/>
      <c r="C57" s="749"/>
      <c r="D57" s="750"/>
      <c r="E57" s="751"/>
      <c r="F57" s="751"/>
      <c r="G57" s="752">
        <f t="shared" si="2"/>
        <v>0</v>
      </c>
      <c r="H57" s="756"/>
      <c r="I57" s="749"/>
      <c r="J57" s="749"/>
      <c r="K57" s="756"/>
    </row>
    <row r="58" spans="1:11">
      <c r="A58" s="748">
        <v>45</v>
      </c>
      <c r="B58" s="749"/>
      <c r="C58" s="749"/>
      <c r="D58" s="750"/>
      <c r="E58" s="751"/>
      <c r="F58" s="751"/>
      <c r="G58" s="752">
        <f t="shared" si="2"/>
        <v>0</v>
      </c>
      <c r="H58" s="756"/>
      <c r="I58" s="749"/>
      <c r="J58" s="749"/>
      <c r="K58" s="756"/>
    </row>
    <row r="59" spans="1:11">
      <c r="A59" s="748">
        <v>46</v>
      </c>
      <c r="B59" s="749"/>
      <c r="C59" s="749"/>
      <c r="D59" s="750"/>
      <c r="E59" s="751"/>
      <c r="F59" s="751"/>
      <c r="G59" s="752">
        <f t="shared" si="2"/>
        <v>0</v>
      </c>
      <c r="H59" s="756"/>
      <c r="I59" s="749"/>
      <c r="J59" s="749"/>
      <c r="K59" s="756"/>
    </row>
    <row r="60" spans="1:11">
      <c r="A60" s="748">
        <v>47</v>
      </c>
      <c r="B60" s="749"/>
      <c r="C60" s="749"/>
      <c r="D60" s="750"/>
      <c r="E60" s="751"/>
      <c r="F60" s="751"/>
      <c r="G60" s="752">
        <f t="shared" si="2"/>
        <v>0</v>
      </c>
      <c r="H60" s="756"/>
      <c r="I60" s="749"/>
      <c r="J60" s="749"/>
      <c r="K60" s="756"/>
    </row>
    <row r="61" spans="1:11">
      <c r="A61" s="748">
        <v>48</v>
      </c>
      <c r="B61" s="749"/>
      <c r="C61" s="749"/>
      <c r="D61" s="750"/>
      <c r="E61" s="751"/>
      <c r="F61" s="751"/>
      <c r="G61" s="752">
        <f t="shared" si="2"/>
        <v>0</v>
      </c>
      <c r="H61" s="756"/>
      <c r="I61" s="749"/>
      <c r="J61" s="749"/>
      <c r="K61" s="756"/>
    </row>
    <row r="62" spans="1:11">
      <c r="A62" s="748">
        <v>49</v>
      </c>
      <c r="B62" s="749"/>
      <c r="C62" s="749"/>
      <c r="D62" s="750"/>
      <c r="E62" s="751"/>
      <c r="F62" s="751"/>
      <c r="G62" s="752">
        <f t="shared" si="2"/>
        <v>0</v>
      </c>
      <c r="H62" s="756"/>
      <c r="I62" s="749"/>
      <c r="J62" s="749"/>
      <c r="K62" s="756"/>
    </row>
    <row r="63" spans="1:11">
      <c r="A63" s="748">
        <v>50</v>
      </c>
      <c r="B63" s="749"/>
      <c r="C63" s="749"/>
      <c r="D63" s="750"/>
      <c r="E63" s="751"/>
      <c r="F63" s="751"/>
      <c r="G63" s="752">
        <f t="shared" si="2"/>
        <v>0</v>
      </c>
      <c r="H63" s="756"/>
      <c r="I63" s="749"/>
      <c r="J63" s="749"/>
      <c r="K63" s="756"/>
    </row>
    <row r="64" spans="1:11">
      <c r="A64" s="748">
        <v>51</v>
      </c>
      <c r="B64" s="749"/>
      <c r="C64" s="749"/>
      <c r="D64" s="750"/>
      <c r="E64" s="751"/>
      <c r="F64" s="751"/>
      <c r="G64" s="752">
        <f t="shared" si="2"/>
        <v>0</v>
      </c>
      <c r="H64" s="756"/>
      <c r="I64" s="749"/>
      <c r="J64" s="749"/>
      <c r="K64" s="756"/>
    </row>
    <row r="65" spans="1:11">
      <c r="A65" s="748">
        <v>52</v>
      </c>
      <c r="B65" s="749"/>
      <c r="C65" s="749"/>
      <c r="D65" s="750"/>
      <c r="E65" s="751"/>
      <c r="F65" s="751"/>
      <c r="G65" s="752">
        <f t="shared" si="2"/>
        <v>0</v>
      </c>
      <c r="H65" s="756"/>
      <c r="I65" s="749"/>
      <c r="J65" s="749"/>
      <c r="K65" s="756"/>
    </row>
    <row r="66" spans="1:11">
      <c r="A66" s="748">
        <v>53</v>
      </c>
      <c r="B66" s="749"/>
      <c r="C66" s="749"/>
      <c r="D66" s="750"/>
      <c r="E66" s="751"/>
      <c r="F66" s="751"/>
      <c r="G66" s="752">
        <f t="shared" si="2"/>
        <v>0</v>
      </c>
      <c r="H66" s="756"/>
      <c r="I66" s="749"/>
      <c r="J66" s="749"/>
      <c r="K66" s="756"/>
    </row>
    <row r="67" spans="1:11">
      <c r="A67" s="748">
        <v>54</v>
      </c>
      <c r="B67" s="749"/>
      <c r="C67" s="749"/>
      <c r="D67" s="750"/>
      <c r="E67" s="751"/>
      <c r="F67" s="751"/>
      <c r="G67" s="752">
        <f t="shared" si="2"/>
        <v>0</v>
      </c>
      <c r="H67" s="756"/>
      <c r="I67" s="749"/>
      <c r="J67" s="749"/>
      <c r="K67" s="756"/>
    </row>
    <row r="68" spans="1:11">
      <c r="A68" s="748">
        <v>55</v>
      </c>
      <c r="B68" s="749"/>
      <c r="C68" s="749"/>
      <c r="D68" s="750"/>
      <c r="E68" s="751"/>
      <c r="F68" s="751"/>
      <c r="G68" s="752">
        <f t="shared" si="2"/>
        <v>0</v>
      </c>
      <c r="H68" s="756"/>
      <c r="I68" s="749"/>
      <c r="J68" s="749"/>
      <c r="K68" s="756"/>
    </row>
    <row r="69" spans="1:11">
      <c r="A69" s="748">
        <v>56</v>
      </c>
      <c r="B69" s="749"/>
      <c r="C69" s="749"/>
      <c r="D69" s="750"/>
      <c r="E69" s="751"/>
      <c r="F69" s="751"/>
      <c r="G69" s="752">
        <f t="shared" si="2"/>
        <v>0</v>
      </c>
      <c r="H69" s="756"/>
      <c r="I69" s="749"/>
      <c r="J69" s="749"/>
      <c r="K69" s="756"/>
    </row>
    <row r="70" spans="1:11">
      <c r="A70" s="748">
        <v>57</v>
      </c>
      <c r="B70" s="749"/>
      <c r="C70" s="749"/>
      <c r="D70" s="750"/>
      <c r="E70" s="751"/>
      <c r="F70" s="751"/>
      <c r="G70" s="752">
        <f t="shared" si="2"/>
        <v>0</v>
      </c>
      <c r="H70" s="756"/>
      <c r="I70" s="749"/>
      <c r="J70" s="749"/>
      <c r="K70" s="756"/>
    </row>
    <row r="71" spans="1:11">
      <c r="A71" s="748">
        <v>58</v>
      </c>
      <c r="B71" s="749"/>
      <c r="C71" s="749"/>
      <c r="D71" s="750"/>
      <c r="E71" s="751"/>
      <c r="F71" s="751"/>
      <c r="G71" s="752">
        <f t="shared" si="2"/>
        <v>0</v>
      </c>
      <c r="H71" s="756"/>
      <c r="I71" s="749"/>
      <c r="J71" s="749"/>
      <c r="K71" s="756"/>
    </row>
    <row r="72" spans="1:11">
      <c r="A72" s="748">
        <v>59</v>
      </c>
      <c r="B72" s="749"/>
      <c r="C72" s="749"/>
      <c r="D72" s="750"/>
      <c r="E72" s="751"/>
      <c r="F72" s="751"/>
      <c r="G72" s="752">
        <f t="shared" si="2"/>
        <v>0</v>
      </c>
      <c r="H72" s="756"/>
      <c r="I72" s="749"/>
      <c r="J72" s="749"/>
      <c r="K72" s="756"/>
    </row>
    <row r="73" spans="1:11">
      <c r="A73" s="748">
        <v>60</v>
      </c>
      <c r="B73" s="749"/>
      <c r="C73" s="749"/>
      <c r="D73" s="750"/>
      <c r="E73" s="751"/>
      <c r="F73" s="751"/>
      <c r="G73" s="752">
        <f t="shared" si="2"/>
        <v>0</v>
      </c>
      <c r="H73" s="756"/>
      <c r="I73" s="749"/>
      <c r="J73" s="749"/>
      <c r="K73" s="756"/>
    </row>
    <row r="74" spans="1:11">
      <c r="A74" s="748">
        <v>61</v>
      </c>
      <c r="B74" s="749"/>
      <c r="C74" s="749"/>
      <c r="D74" s="750"/>
      <c r="E74" s="751"/>
      <c r="F74" s="751"/>
      <c r="G74" s="752">
        <f t="shared" si="2"/>
        <v>0</v>
      </c>
      <c r="H74" s="756"/>
      <c r="I74" s="749"/>
      <c r="J74" s="749"/>
      <c r="K74" s="756"/>
    </row>
    <row r="75" spans="1:11">
      <c r="A75" s="748">
        <v>62</v>
      </c>
      <c r="B75" s="749"/>
      <c r="C75" s="749"/>
      <c r="D75" s="750"/>
      <c r="E75" s="751"/>
      <c r="F75" s="751"/>
      <c r="G75" s="752">
        <f t="shared" si="2"/>
        <v>0</v>
      </c>
      <c r="H75" s="756"/>
      <c r="I75" s="749"/>
      <c r="J75" s="749"/>
      <c r="K75" s="756"/>
    </row>
    <row r="76" spans="1:11">
      <c r="A76" s="748">
        <v>63</v>
      </c>
      <c r="B76" s="749"/>
      <c r="C76" s="749"/>
      <c r="D76" s="750"/>
      <c r="E76" s="751"/>
      <c r="F76" s="751"/>
      <c r="G76" s="752">
        <f t="shared" si="2"/>
        <v>0</v>
      </c>
      <c r="H76" s="756"/>
      <c r="I76" s="749"/>
      <c r="J76" s="749"/>
      <c r="K76" s="756"/>
    </row>
    <row r="77" spans="1:11">
      <c r="A77" s="748">
        <v>64</v>
      </c>
      <c r="B77" s="749"/>
      <c r="C77" s="749"/>
      <c r="D77" s="750"/>
      <c r="E77" s="751"/>
      <c r="F77" s="751"/>
      <c r="G77" s="752">
        <f t="shared" si="2"/>
        <v>0</v>
      </c>
      <c r="H77" s="756"/>
      <c r="I77" s="749"/>
      <c r="J77" s="749"/>
      <c r="K77" s="756"/>
    </row>
    <row r="78" spans="1:11">
      <c r="A78" s="748">
        <v>65</v>
      </c>
      <c r="B78" s="749"/>
      <c r="C78" s="749"/>
      <c r="D78" s="750"/>
      <c r="E78" s="751"/>
      <c r="F78" s="751"/>
      <c r="G78" s="752">
        <f t="shared" si="2"/>
        <v>0</v>
      </c>
      <c r="H78" s="756"/>
      <c r="I78" s="749"/>
      <c r="J78" s="749"/>
      <c r="K78" s="756"/>
    </row>
    <row r="79" spans="1:11">
      <c r="A79" s="748">
        <v>66</v>
      </c>
      <c r="B79" s="749"/>
      <c r="C79" s="749"/>
      <c r="D79" s="750"/>
      <c r="E79" s="751"/>
      <c r="F79" s="751"/>
      <c r="G79" s="752">
        <f t="shared" ref="G79:G113" si="3">E79+F79</f>
        <v>0</v>
      </c>
      <c r="H79" s="756"/>
      <c r="I79" s="749"/>
      <c r="J79" s="749"/>
      <c r="K79" s="756"/>
    </row>
    <row r="80" spans="1:11">
      <c r="A80" s="748">
        <v>67</v>
      </c>
      <c r="B80" s="749"/>
      <c r="C80" s="749"/>
      <c r="D80" s="750"/>
      <c r="E80" s="751"/>
      <c r="F80" s="751"/>
      <c r="G80" s="752">
        <f t="shared" si="3"/>
        <v>0</v>
      </c>
      <c r="H80" s="756"/>
      <c r="I80" s="749"/>
      <c r="J80" s="749"/>
      <c r="K80" s="756"/>
    </row>
    <row r="81" spans="1:11">
      <c r="A81" s="748">
        <v>68</v>
      </c>
      <c r="B81" s="749"/>
      <c r="C81" s="749"/>
      <c r="D81" s="750"/>
      <c r="E81" s="751"/>
      <c r="F81" s="751"/>
      <c r="G81" s="752">
        <f t="shared" si="3"/>
        <v>0</v>
      </c>
      <c r="H81" s="756"/>
      <c r="I81" s="749"/>
      <c r="J81" s="749"/>
      <c r="K81" s="756"/>
    </row>
    <row r="82" spans="1:11">
      <c r="A82" s="748">
        <v>69</v>
      </c>
      <c r="B82" s="749"/>
      <c r="C82" s="749"/>
      <c r="D82" s="750"/>
      <c r="E82" s="751"/>
      <c r="F82" s="751"/>
      <c r="G82" s="752">
        <f t="shared" si="3"/>
        <v>0</v>
      </c>
      <c r="H82" s="756"/>
      <c r="I82" s="749"/>
      <c r="J82" s="749"/>
      <c r="K82" s="756"/>
    </row>
    <row r="83" spans="1:11">
      <c r="A83" s="748">
        <v>70</v>
      </c>
      <c r="B83" s="749"/>
      <c r="C83" s="749"/>
      <c r="D83" s="750"/>
      <c r="E83" s="751"/>
      <c r="F83" s="751"/>
      <c r="G83" s="752">
        <f t="shared" si="3"/>
        <v>0</v>
      </c>
      <c r="H83" s="756"/>
      <c r="I83" s="749"/>
      <c r="J83" s="749"/>
      <c r="K83" s="756"/>
    </row>
    <row r="84" spans="1:11">
      <c r="A84" s="748">
        <v>71</v>
      </c>
      <c r="B84" s="749"/>
      <c r="C84" s="749"/>
      <c r="D84" s="750"/>
      <c r="E84" s="751"/>
      <c r="F84" s="751"/>
      <c r="G84" s="752">
        <f t="shared" si="3"/>
        <v>0</v>
      </c>
      <c r="H84" s="756"/>
      <c r="I84" s="749"/>
      <c r="J84" s="749"/>
      <c r="K84" s="756"/>
    </row>
    <row r="85" spans="1:11">
      <c r="A85" s="748">
        <v>72</v>
      </c>
      <c r="B85" s="749"/>
      <c r="C85" s="749"/>
      <c r="D85" s="750"/>
      <c r="E85" s="751"/>
      <c r="F85" s="751"/>
      <c r="G85" s="752">
        <f t="shared" si="3"/>
        <v>0</v>
      </c>
      <c r="H85" s="756"/>
      <c r="I85" s="749"/>
      <c r="J85" s="749"/>
      <c r="K85" s="756"/>
    </row>
    <row r="86" spans="1:11">
      <c r="A86" s="748">
        <v>73</v>
      </c>
      <c r="B86" s="749"/>
      <c r="C86" s="749"/>
      <c r="D86" s="750"/>
      <c r="E86" s="751"/>
      <c r="F86" s="751"/>
      <c r="G86" s="752">
        <f t="shared" si="3"/>
        <v>0</v>
      </c>
      <c r="H86" s="756"/>
      <c r="I86" s="749"/>
      <c r="J86" s="749"/>
      <c r="K86" s="756"/>
    </row>
    <row r="87" spans="1:11">
      <c r="A87" s="748">
        <v>74</v>
      </c>
      <c r="B87" s="749"/>
      <c r="C87" s="749"/>
      <c r="D87" s="750"/>
      <c r="E87" s="751"/>
      <c r="F87" s="751"/>
      <c r="G87" s="752">
        <f t="shared" si="3"/>
        <v>0</v>
      </c>
      <c r="H87" s="756"/>
      <c r="I87" s="749"/>
      <c r="J87" s="749"/>
      <c r="K87" s="756"/>
    </row>
    <row r="88" spans="1:11">
      <c r="A88" s="748">
        <v>75</v>
      </c>
      <c r="B88" s="749"/>
      <c r="C88" s="749"/>
      <c r="D88" s="750"/>
      <c r="E88" s="751"/>
      <c r="F88" s="751"/>
      <c r="G88" s="752">
        <f t="shared" si="3"/>
        <v>0</v>
      </c>
      <c r="H88" s="756"/>
      <c r="I88" s="749"/>
      <c r="J88" s="749"/>
      <c r="K88" s="756"/>
    </row>
    <row r="89" spans="1:11">
      <c r="A89" s="748">
        <v>76</v>
      </c>
      <c r="B89" s="749"/>
      <c r="C89" s="749"/>
      <c r="D89" s="750"/>
      <c r="E89" s="751"/>
      <c r="F89" s="751"/>
      <c r="G89" s="752">
        <f t="shared" si="3"/>
        <v>0</v>
      </c>
      <c r="H89" s="756"/>
      <c r="I89" s="749"/>
      <c r="J89" s="749"/>
      <c r="K89" s="756"/>
    </row>
    <row r="90" spans="1:11">
      <c r="A90" s="748">
        <v>77</v>
      </c>
      <c r="B90" s="749"/>
      <c r="C90" s="749"/>
      <c r="D90" s="750"/>
      <c r="E90" s="751"/>
      <c r="F90" s="751"/>
      <c r="G90" s="752">
        <f t="shared" si="3"/>
        <v>0</v>
      </c>
      <c r="H90" s="756"/>
      <c r="I90" s="749"/>
      <c r="J90" s="749"/>
      <c r="K90" s="756"/>
    </row>
    <row r="91" spans="1:11">
      <c r="A91" s="748">
        <v>78</v>
      </c>
      <c r="B91" s="749"/>
      <c r="C91" s="749"/>
      <c r="D91" s="750"/>
      <c r="E91" s="751"/>
      <c r="F91" s="751"/>
      <c r="G91" s="752">
        <f t="shared" si="3"/>
        <v>0</v>
      </c>
      <c r="H91" s="756"/>
      <c r="I91" s="749"/>
      <c r="J91" s="749"/>
      <c r="K91" s="756"/>
    </row>
    <row r="92" spans="1:11">
      <c r="A92" s="748">
        <v>79</v>
      </c>
      <c r="B92" s="749"/>
      <c r="C92" s="749"/>
      <c r="D92" s="750"/>
      <c r="E92" s="751"/>
      <c r="F92" s="751"/>
      <c r="G92" s="752">
        <f t="shared" si="3"/>
        <v>0</v>
      </c>
      <c r="H92" s="756"/>
      <c r="I92" s="749"/>
      <c r="J92" s="749"/>
      <c r="K92" s="756"/>
    </row>
    <row r="93" spans="1:11">
      <c r="A93" s="748">
        <v>80</v>
      </c>
      <c r="B93" s="749"/>
      <c r="C93" s="749"/>
      <c r="D93" s="750"/>
      <c r="E93" s="751"/>
      <c r="F93" s="751"/>
      <c r="G93" s="752">
        <f t="shared" si="3"/>
        <v>0</v>
      </c>
      <c r="H93" s="756"/>
      <c r="I93" s="749"/>
      <c r="J93" s="749"/>
      <c r="K93" s="756"/>
    </row>
    <row r="94" spans="1:11">
      <c r="A94" s="748">
        <v>81</v>
      </c>
      <c r="B94" s="749"/>
      <c r="C94" s="749"/>
      <c r="D94" s="750"/>
      <c r="E94" s="751"/>
      <c r="F94" s="751"/>
      <c r="G94" s="752">
        <f t="shared" si="3"/>
        <v>0</v>
      </c>
      <c r="H94" s="756"/>
      <c r="I94" s="749"/>
      <c r="J94" s="749"/>
      <c r="K94" s="756"/>
    </row>
    <row r="95" spans="1:11">
      <c r="A95" s="748">
        <v>82</v>
      </c>
      <c r="B95" s="749"/>
      <c r="C95" s="749"/>
      <c r="D95" s="750"/>
      <c r="E95" s="751"/>
      <c r="F95" s="751"/>
      <c r="G95" s="752">
        <f t="shared" si="3"/>
        <v>0</v>
      </c>
      <c r="H95" s="756"/>
      <c r="I95" s="749"/>
      <c r="J95" s="749"/>
      <c r="K95" s="756"/>
    </row>
    <row r="96" spans="1:11">
      <c r="A96" s="748">
        <v>83</v>
      </c>
      <c r="B96" s="749"/>
      <c r="C96" s="749"/>
      <c r="D96" s="750"/>
      <c r="E96" s="751"/>
      <c r="F96" s="751"/>
      <c r="G96" s="752">
        <f t="shared" si="3"/>
        <v>0</v>
      </c>
      <c r="H96" s="756"/>
      <c r="I96" s="749"/>
      <c r="J96" s="749"/>
      <c r="K96" s="756"/>
    </row>
    <row r="97" spans="1:11">
      <c r="A97" s="748">
        <v>84</v>
      </c>
      <c r="B97" s="749"/>
      <c r="C97" s="749"/>
      <c r="D97" s="750"/>
      <c r="E97" s="751"/>
      <c r="F97" s="751"/>
      <c r="G97" s="752">
        <f t="shared" si="3"/>
        <v>0</v>
      </c>
      <c r="H97" s="756"/>
      <c r="I97" s="749"/>
      <c r="J97" s="749"/>
      <c r="K97" s="756"/>
    </row>
    <row r="98" spans="1:11">
      <c r="A98" s="748">
        <v>85</v>
      </c>
      <c r="B98" s="749"/>
      <c r="C98" s="749"/>
      <c r="D98" s="750"/>
      <c r="E98" s="751"/>
      <c r="F98" s="751"/>
      <c r="G98" s="752">
        <f t="shared" si="3"/>
        <v>0</v>
      </c>
      <c r="H98" s="756"/>
      <c r="I98" s="749"/>
      <c r="J98" s="749"/>
      <c r="K98" s="756"/>
    </row>
    <row r="99" spans="1:11">
      <c r="A99" s="748">
        <v>86</v>
      </c>
      <c r="B99" s="749"/>
      <c r="C99" s="749"/>
      <c r="D99" s="750"/>
      <c r="E99" s="751"/>
      <c r="F99" s="751"/>
      <c r="G99" s="752">
        <f t="shared" si="3"/>
        <v>0</v>
      </c>
      <c r="H99" s="756"/>
      <c r="I99" s="749"/>
      <c r="J99" s="749"/>
      <c r="K99" s="756"/>
    </row>
    <row r="100" spans="1:11">
      <c r="A100" s="748">
        <v>87</v>
      </c>
      <c r="B100" s="749"/>
      <c r="C100" s="749"/>
      <c r="D100" s="750"/>
      <c r="E100" s="751"/>
      <c r="F100" s="751"/>
      <c r="G100" s="752">
        <f t="shared" si="3"/>
        <v>0</v>
      </c>
      <c r="H100" s="756"/>
      <c r="I100" s="749"/>
      <c r="J100" s="749"/>
      <c r="K100" s="756"/>
    </row>
    <row r="101" spans="1:11">
      <c r="A101" s="748">
        <v>88</v>
      </c>
      <c r="B101" s="749"/>
      <c r="C101" s="749"/>
      <c r="D101" s="750"/>
      <c r="E101" s="751"/>
      <c r="F101" s="751"/>
      <c r="G101" s="752">
        <f t="shared" si="3"/>
        <v>0</v>
      </c>
      <c r="H101" s="756"/>
      <c r="I101" s="749"/>
      <c r="J101" s="749"/>
      <c r="K101" s="756"/>
    </row>
    <row r="102" spans="1:11">
      <c r="A102" s="748">
        <v>89</v>
      </c>
      <c r="B102" s="749"/>
      <c r="C102" s="749"/>
      <c r="D102" s="750"/>
      <c r="E102" s="751"/>
      <c r="F102" s="751"/>
      <c r="G102" s="752">
        <f t="shared" si="3"/>
        <v>0</v>
      </c>
      <c r="H102" s="756"/>
      <c r="I102" s="749"/>
      <c r="J102" s="749"/>
      <c r="K102" s="756"/>
    </row>
    <row r="103" spans="1:11">
      <c r="A103" s="748">
        <v>90</v>
      </c>
      <c r="B103" s="749"/>
      <c r="C103" s="749"/>
      <c r="D103" s="750"/>
      <c r="E103" s="751"/>
      <c r="F103" s="751"/>
      <c r="G103" s="752">
        <f t="shared" si="3"/>
        <v>0</v>
      </c>
      <c r="H103" s="756"/>
      <c r="I103" s="749"/>
      <c r="J103" s="749"/>
      <c r="K103" s="756"/>
    </row>
    <row r="104" spans="1:11">
      <c r="A104" s="748">
        <v>91</v>
      </c>
      <c r="B104" s="749"/>
      <c r="C104" s="749"/>
      <c r="D104" s="750"/>
      <c r="E104" s="751"/>
      <c r="F104" s="751"/>
      <c r="G104" s="752">
        <f t="shared" si="3"/>
        <v>0</v>
      </c>
      <c r="H104" s="756"/>
      <c r="I104" s="749"/>
      <c r="J104" s="749"/>
      <c r="K104" s="756"/>
    </row>
    <row r="105" spans="1:11">
      <c r="A105" s="748">
        <v>92</v>
      </c>
      <c r="B105" s="749"/>
      <c r="C105" s="749"/>
      <c r="D105" s="750"/>
      <c r="E105" s="751"/>
      <c r="F105" s="751"/>
      <c r="G105" s="752">
        <f t="shared" si="3"/>
        <v>0</v>
      </c>
      <c r="H105" s="756"/>
      <c r="I105" s="749"/>
      <c r="J105" s="749"/>
      <c r="K105" s="756"/>
    </row>
    <row r="106" spans="1:11">
      <c r="A106" s="748">
        <v>93</v>
      </c>
      <c r="B106" s="749"/>
      <c r="C106" s="749"/>
      <c r="D106" s="750"/>
      <c r="E106" s="751"/>
      <c r="F106" s="751"/>
      <c r="G106" s="752">
        <f t="shared" si="3"/>
        <v>0</v>
      </c>
      <c r="H106" s="756"/>
      <c r="I106" s="749"/>
      <c r="J106" s="749"/>
      <c r="K106" s="756"/>
    </row>
    <row r="107" spans="1:11">
      <c r="A107" s="748">
        <v>94</v>
      </c>
      <c r="B107" s="749"/>
      <c r="C107" s="749"/>
      <c r="D107" s="750"/>
      <c r="E107" s="751"/>
      <c r="F107" s="751"/>
      <c r="G107" s="752">
        <f t="shared" si="3"/>
        <v>0</v>
      </c>
      <c r="H107" s="756"/>
      <c r="I107" s="749"/>
      <c r="J107" s="749"/>
      <c r="K107" s="756"/>
    </row>
    <row r="108" spans="1:11">
      <c r="A108" s="748">
        <v>95</v>
      </c>
      <c r="B108" s="749"/>
      <c r="C108" s="749"/>
      <c r="D108" s="750"/>
      <c r="E108" s="751"/>
      <c r="F108" s="751"/>
      <c r="G108" s="752">
        <f t="shared" si="3"/>
        <v>0</v>
      </c>
      <c r="H108" s="756"/>
      <c r="I108" s="749"/>
      <c r="J108" s="749"/>
      <c r="K108" s="756"/>
    </row>
    <row r="109" spans="1:11">
      <c r="A109" s="748">
        <v>96</v>
      </c>
      <c r="B109" s="749"/>
      <c r="C109" s="749"/>
      <c r="D109" s="750"/>
      <c r="E109" s="751"/>
      <c r="F109" s="751"/>
      <c r="G109" s="752">
        <f t="shared" si="3"/>
        <v>0</v>
      </c>
      <c r="H109" s="756"/>
      <c r="I109" s="749"/>
      <c r="J109" s="749"/>
      <c r="K109" s="756"/>
    </row>
    <row r="110" spans="1:11">
      <c r="A110" s="748">
        <v>97</v>
      </c>
      <c r="B110" s="749"/>
      <c r="C110" s="749"/>
      <c r="D110" s="750"/>
      <c r="E110" s="751"/>
      <c r="F110" s="751"/>
      <c r="G110" s="752">
        <f t="shared" si="3"/>
        <v>0</v>
      </c>
      <c r="H110" s="756"/>
      <c r="I110" s="749"/>
      <c r="J110" s="749"/>
      <c r="K110" s="756"/>
    </row>
    <row r="111" spans="1:11">
      <c r="A111" s="748">
        <v>98</v>
      </c>
      <c r="B111" s="749"/>
      <c r="C111" s="749"/>
      <c r="D111" s="750"/>
      <c r="E111" s="751"/>
      <c r="F111" s="751"/>
      <c r="G111" s="752">
        <f t="shared" si="3"/>
        <v>0</v>
      </c>
      <c r="H111" s="756"/>
      <c r="I111" s="749"/>
      <c r="J111" s="749"/>
      <c r="K111" s="756"/>
    </row>
    <row r="112" spans="1:11">
      <c r="A112" s="748">
        <v>99</v>
      </c>
      <c r="B112" s="749"/>
      <c r="C112" s="749"/>
      <c r="D112" s="750"/>
      <c r="E112" s="751"/>
      <c r="F112" s="751"/>
      <c r="G112" s="752">
        <f t="shared" si="3"/>
        <v>0</v>
      </c>
      <c r="H112" s="756"/>
      <c r="I112" s="749"/>
      <c r="J112" s="749"/>
      <c r="K112" s="756"/>
    </row>
    <row r="113" spans="1:11">
      <c r="A113" s="748">
        <v>100</v>
      </c>
      <c r="B113" s="749"/>
      <c r="C113" s="749"/>
      <c r="D113" s="750"/>
      <c r="E113" s="751"/>
      <c r="F113" s="751"/>
      <c r="G113" s="752">
        <f t="shared" si="3"/>
        <v>0</v>
      </c>
      <c r="H113" s="756"/>
      <c r="I113" s="749"/>
      <c r="J113" s="749"/>
      <c r="K113" s="756"/>
    </row>
  </sheetData>
  <sheetProtection algorithmName="SHA-512" hashValue="wcHVsnh798UBzuqqAk0l1/h5r4lA719cAPyoTa98OXtH3IHk/UOphEgRSEBRw9NPJrGIYdnGKDj+/7AJXBiS5A==" saltValue="7cGqQ2f+MAe2gTmhhtckYQ==" spinCount="100000" sheet="1"/>
  <dataValidations count="1">
    <dataValidation type="list" allowBlank="1" showInputMessage="1" showErrorMessage="1" sqref="J14:J113" xr:uid="{00000000-0002-0000-1100-000000000000}">
      <formula1>"Current,OLEM,Sub-Standard,Doubtful,Loss"</formula1>
    </dataValidation>
  </dataValidations>
  <pageMargins left="0.7" right="0.7" top="0.75" bottom="0.75" header="0.3" footer="0.3"/>
  <pageSetup paperSize="9" scale="95" orientation="portrait" horizontalDpi="300" verticalDpi="300" r:id="rId1"/>
  <headerFooter>
    <oddHeader>&amp;C&amp;"Calibri"&amp;10&amp;K000000 PUBLIC&amp;1#_x000D_&amp;G</oddHeader>
    <oddFooter>&amp;C_x000D_&amp;1#&amp;"Calibri"&amp;10&amp;K000000 PUBLIC</oddFooter>
  </headerFooter>
  <rowBreaks count="1" manualBreakCount="1">
    <brk id="53" max="15"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5">
    <tabColor rgb="FFFF0000"/>
  </sheetPr>
  <dimension ref="A1:L159"/>
  <sheetViews>
    <sheetView showGridLines="0" zoomScaleNormal="100" zoomScaleSheetLayoutView="100" workbookViewId="0">
      <selection activeCell="C11" sqref="C11"/>
    </sheetView>
  </sheetViews>
  <sheetFormatPr defaultRowHeight="12.75"/>
  <cols>
    <col min="1" max="1" width="11.59765625" style="463" customWidth="1"/>
    <col min="2" max="2" width="46.59765625" style="181" customWidth="1"/>
    <col min="3" max="3" width="20.1328125" style="181" customWidth="1"/>
    <col min="4" max="4" width="19.265625" style="181" bestFit="1" customWidth="1"/>
    <col min="5" max="5" width="11.3984375" style="181" bestFit="1" customWidth="1"/>
    <col min="6" max="6" width="8.86328125" style="181" bestFit="1" customWidth="1"/>
    <col min="7" max="7" width="13.3984375" style="181" bestFit="1" customWidth="1"/>
    <col min="8" max="8" width="16.3984375" style="181" bestFit="1" customWidth="1"/>
    <col min="9" max="9" width="8.265625" style="181" bestFit="1" customWidth="1"/>
    <col min="10" max="10" width="8.86328125" style="181" bestFit="1" customWidth="1"/>
    <col min="11" max="11" width="8.265625" style="181" bestFit="1" customWidth="1"/>
    <col min="12" max="12" width="8.86328125" style="181" bestFit="1" customWidth="1"/>
    <col min="13" max="256" width="8.86328125" style="181"/>
    <col min="257" max="257" width="11.59765625" style="181" customWidth="1"/>
    <col min="258" max="258" width="53.265625" style="181" customWidth="1"/>
    <col min="259" max="261" width="26.59765625" style="181" customWidth="1"/>
    <col min="262" max="512" width="8.86328125" style="181"/>
    <col min="513" max="513" width="11.59765625" style="181" customWidth="1"/>
    <col min="514" max="514" width="53.265625" style="181" customWidth="1"/>
    <col min="515" max="517" width="26.59765625" style="181" customWidth="1"/>
    <col min="518" max="768" width="8.86328125" style="181"/>
    <col min="769" max="769" width="11.59765625" style="181" customWidth="1"/>
    <col min="770" max="770" width="53.265625" style="181" customWidth="1"/>
    <col min="771" max="773" width="26.59765625" style="181" customWidth="1"/>
    <col min="774" max="1024" width="8.86328125" style="181"/>
    <col min="1025" max="1025" width="11.59765625" style="181" customWidth="1"/>
    <col min="1026" max="1026" width="53.265625" style="181" customWidth="1"/>
    <col min="1027" max="1029" width="26.59765625" style="181" customWidth="1"/>
    <col min="1030" max="1280" width="8.86328125" style="181"/>
    <col min="1281" max="1281" width="11.59765625" style="181" customWidth="1"/>
    <col min="1282" max="1282" width="53.265625" style="181" customWidth="1"/>
    <col min="1283" max="1285" width="26.59765625" style="181" customWidth="1"/>
    <col min="1286" max="1536" width="8.86328125" style="181"/>
    <col min="1537" max="1537" width="11.59765625" style="181" customWidth="1"/>
    <col min="1538" max="1538" width="53.265625" style="181" customWidth="1"/>
    <col min="1539" max="1541" width="26.59765625" style="181" customWidth="1"/>
    <col min="1542" max="1792" width="8.86328125" style="181"/>
    <col min="1793" max="1793" width="11.59765625" style="181" customWidth="1"/>
    <col min="1794" max="1794" width="53.265625" style="181" customWidth="1"/>
    <col min="1795" max="1797" width="26.59765625" style="181" customWidth="1"/>
    <col min="1798" max="2048" width="8.86328125" style="181"/>
    <col min="2049" max="2049" width="11.59765625" style="181" customWidth="1"/>
    <col min="2050" max="2050" width="53.265625" style="181" customWidth="1"/>
    <col min="2051" max="2053" width="26.59765625" style="181" customWidth="1"/>
    <col min="2054" max="2304" width="8.86328125" style="181"/>
    <col min="2305" max="2305" width="11.59765625" style="181" customWidth="1"/>
    <col min="2306" max="2306" width="53.265625" style="181" customWidth="1"/>
    <col min="2307" max="2309" width="26.59765625" style="181" customWidth="1"/>
    <col min="2310" max="2560" width="8.86328125" style="181"/>
    <col min="2561" max="2561" width="11.59765625" style="181" customWidth="1"/>
    <col min="2562" max="2562" width="53.265625" style="181" customWidth="1"/>
    <col min="2563" max="2565" width="26.59765625" style="181" customWidth="1"/>
    <col min="2566" max="2816" width="8.86328125" style="181"/>
    <col min="2817" max="2817" width="11.59765625" style="181" customWidth="1"/>
    <col min="2818" max="2818" width="53.265625" style="181" customWidth="1"/>
    <col min="2819" max="2821" width="26.59765625" style="181" customWidth="1"/>
    <col min="2822" max="3072" width="8.86328125" style="181"/>
    <col min="3073" max="3073" width="11.59765625" style="181" customWidth="1"/>
    <col min="3074" max="3074" width="53.265625" style="181" customWidth="1"/>
    <col min="3075" max="3077" width="26.59765625" style="181" customWidth="1"/>
    <col min="3078" max="3328" width="8.86328125" style="181"/>
    <col min="3329" max="3329" width="11.59765625" style="181" customWidth="1"/>
    <col min="3330" max="3330" width="53.265625" style="181" customWidth="1"/>
    <col min="3331" max="3333" width="26.59765625" style="181" customWidth="1"/>
    <col min="3334" max="3584" width="8.86328125" style="181"/>
    <col min="3585" max="3585" width="11.59765625" style="181" customWidth="1"/>
    <col min="3586" max="3586" width="53.265625" style="181" customWidth="1"/>
    <col min="3587" max="3589" width="26.59765625" style="181" customWidth="1"/>
    <col min="3590" max="3840" width="8.86328125" style="181"/>
    <col min="3841" max="3841" width="11.59765625" style="181" customWidth="1"/>
    <col min="3842" max="3842" width="53.265625" style="181" customWidth="1"/>
    <col min="3843" max="3845" width="26.59765625" style="181" customWidth="1"/>
    <col min="3846" max="4096" width="8.86328125" style="181"/>
    <col min="4097" max="4097" width="11.59765625" style="181" customWidth="1"/>
    <col min="4098" max="4098" width="53.265625" style="181" customWidth="1"/>
    <col min="4099" max="4101" width="26.59765625" style="181" customWidth="1"/>
    <col min="4102" max="4352" width="8.86328125" style="181"/>
    <col min="4353" max="4353" width="11.59765625" style="181" customWidth="1"/>
    <col min="4354" max="4354" width="53.265625" style="181" customWidth="1"/>
    <col min="4355" max="4357" width="26.59765625" style="181" customWidth="1"/>
    <col min="4358" max="4608" width="8.86328125" style="181"/>
    <col min="4609" max="4609" width="11.59765625" style="181" customWidth="1"/>
    <col min="4610" max="4610" width="53.265625" style="181" customWidth="1"/>
    <col min="4611" max="4613" width="26.59765625" style="181" customWidth="1"/>
    <col min="4614" max="4864" width="8.86328125" style="181"/>
    <col min="4865" max="4865" width="11.59765625" style="181" customWidth="1"/>
    <col min="4866" max="4866" width="53.265625" style="181" customWidth="1"/>
    <col min="4867" max="4869" width="26.59765625" style="181" customWidth="1"/>
    <col min="4870" max="5120" width="8.86328125" style="181"/>
    <col min="5121" max="5121" width="11.59765625" style="181" customWidth="1"/>
    <col min="5122" max="5122" width="53.265625" style="181" customWidth="1"/>
    <col min="5123" max="5125" width="26.59765625" style="181" customWidth="1"/>
    <col min="5126" max="5376" width="8.86328125" style="181"/>
    <col min="5377" max="5377" width="11.59765625" style="181" customWidth="1"/>
    <col min="5378" max="5378" width="53.265625" style="181" customWidth="1"/>
    <col min="5379" max="5381" width="26.59765625" style="181" customWidth="1"/>
    <col min="5382" max="5632" width="8.86328125" style="181"/>
    <col min="5633" max="5633" width="11.59765625" style="181" customWidth="1"/>
    <col min="5634" max="5634" width="53.265625" style="181" customWidth="1"/>
    <col min="5635" max="5637" width="26.59765625" style="181" customWidth="1"/>
    <col min="5638" max="5888" width="8.86328125" style="181"/>
    <col min="5889" max="5889" width="11.59765625" style="181" customWidth="1"/>
    <col min="5890" max="5890" width="53.265625" style="181" customWidth="1"/>
    <col min="5891" max="5893" width="26.59765625" style="181" customWidth="1"/>
    <col min="5894" max="6144" width="8.86328125" style="181"/>
    <col min="6145" max="6145" width="11.59765625" style="181" customWidth="1"/>
    <col min="6146" max="6146" width="53.265625" style="181" customWidth="1"/>
    <col min="6147" max="6149" width="26.59765625" style="181" customWidth="1"/>
    <col min="6150" max="6400" width="8.86328125" style="181"/>
    <col min="6401" max="6401" width="11.59765625" style="181" customWidth="1"/>
    <col min="6402" max="6402" width="53.265625" style="181" customWidth="1"/>
    <col min="6403" max="6405" width="26.59765625" style="181" customWidth="1"/>
    <col min="6406" max="6656" width="8.86328125" style="181"/>
    <col min="6657" max="6657" width="11.59765625" style="181" customWidth="1"/>
    <col min="6658" max="6658" width="53.265625" style="181" customWidth="1"/>
    <col min="6659" max="6661" width="26.59765625" style="181" customWidth="1"/>
    <col min="6662" max="6912" width="8.86328125" style="181"/>
    <col min="6913" max="6913" width="11.59765625" style="181" customWidth="1"/>
    <col min="6914" max="6914" width="53.265625" style="181" customWidth="1"/>
    <col min="6915" max="6917" width="26.59765625" style="181" customWidth="1"/>
    <col min="6918" max="7168" width="8.86328125" style="181"/>
    <col min="7169" max="7169" width="11.59765625" style="181" customWidth="1"/>
    <col min="7170" max="7170" width="53.265625" style="181" customWidth="1"/>
    <col min="7171" max="7173" width="26.59765625" style="181" customWidth="1"/>
    <col min="7174" max="7424" width="8.86328125" style="181"/>
    <col min="7425" max="7425" width="11.59765625" style="181" customWidth="1"/>
    <col min="7426" max="7426" width="53.265625" style="181" customWidth="1"/>
    <col min="7427" max="7429" width="26.59765625" style="181" customWidth="1"/>
    <col min="7430" max="7680" width="8.86328125" style="181"/>
    <col min="7681" max="7681" width="11.59765625" style="181" customWidth="1"/>
    <col min="7682" max="7682" width="53.265625" style="181" customWidth="1"/>
    <col min="7683" max="7685" width="26.59765625" style="181" customWidth="1"/>
    <col min="7686" max="7936" width="8.86328125" style="181"/>
    <col min="7937" max="7937" width="11.59765625" style="181" customWidth="1"/>
    <col min="7938" max="7938" width="53.265625" style="181" customWidth="1"/>
    <col min="7939" max="7941" width="26.59765625" style="181" customWidth="1"/>
    <col min="7942" max="8192" width="8.86328125" style="181"/>
    <col min="8193" max="8193" width="11.59765625" style="181" customWidth="1"/>
    <col min="8194" max="8194" width="53.265625" style="181" customWidth="1"/>
    <col min="8195" max="8197" width="26.59765625" style="181" customWidth="1"/>
    <col min="8198" max="8448" width="8.86328125" style="181"/>
    <col min="8449" max="8449" width="11.59765625" style="181" customWidth="1"/>
    <col min="8450" max="8450" width="53.265625" style="181" customWidth="1"/>
    <col min="8451" max="8453" width="26.59765625" style="181" customWidth="1"/>
    <col min="8454" max="8704" width="8.86328125" style="181"/>
    <col min="8705" max="8705" width="11.59765625" style="181" customWidth="1"/>
    <col min="8706" max="8706" width="53.265625" style="181" customWidth="1"/>
    <col min="8707" max="8709" width="26.59765625" style="181" customWidth="1"/>
    <col min="8710" max="8960" width="8.86328125" style="181"/>
    <col min="8961" max="8961" width="11.59765625" style="181" customWidth="1"/>
    <col min="8962" max="8962" width="53.265625" style="181" customWidth="1"/>
    <col min="8963" max="8965" width="26.59765625" style="181" customWidth="1"/>
    <col min="8966" max="9216" width="8.86328125" style="181"/>
    <col min="9217" max="9217" width="11.59765625" style="181" customWidth="1"/>
    <col min="9218" max="9218" width="53.265625" style="181" customWidth="1"/>
    <col min="9219" max="9221" width="26.59765625" style="181" customWidth="1"/>
    <col min="9222" max="9472" width="8.86328125" style="181"/>
    <col min="9473" max="9473" width="11.59765625" style="181" customWidth="1"/>
    <col min="9474" max="9474" width="53.265625" style="181" customWidth="1"/>
    <col min="9475" max="9477" width="26.59765625" style="181" customWidth="1"/>
    <col min="9478" max="9728" width="8.86328125" style="181"/>
    <col min="9729" max="9729" width="11.59765625" style="181" customWidth="1"/>
    <col min="9730" max="9730" width="53.265625" style="181" customWidth="1"/>
    <col min="9731" max="9733" width="26.59765625" style="181" customWidth="1"/>
    <col min="9734" max="9984" width="8.86328125" style="181"/>
    <col min="9985" max="9985" width="11.59765625" style="181" customWidth="1"/>
    <col min="9986" max="9986" width="53.265625" style="181" customWidth="1"/>
    <col min="9987" max="9989" width="26.59765625" style="181" customWidth="1"/>
    <col min="9990" max="10240" width="8.86328125" style="181"/>
    <col min="10241" max="10241" width="11.59765625" style="181" customWidth="1"/>
    <col min="10242" max="10242" width="53.265625" style="181" customWidth="1"/>
    <col min="10243" max="10245" width="26.59765625" style="181" customWidth="1"/>
    <col min="10246" max="10496" width="8.86328125" style="181"/>
    <col min="10497" max="10497" width="11.59765625" style="181" customWidth="1"/>
    <col min="10498" max="10498" width="53.265625" style="181" customWidth="1"/>
    <col min="10499" max="10501" width="26.59765625" style="181" customWidth="1"/>
    <col min="10502" max="10752" width="8.86328125" style="181"/>
    <col min="10753" max="10753" width="11.59765625" style="181" customWidth="1"/>
    <col min="10754" max="10754" width="53.265625" style="181" customWidth="1"/>
    <col min="10755" max="10757" width="26.59765625" style="181" customWidth="1"/>
    <col min="10758" max="11008" width="8.86328125" style="181"/>
    <col min="11009" max="11009" width="11.59765625" style="181" customWidth="1"/>
    <col min="11010" max="11010" width="53.265625" style="181" customWidth="1"/>
    <col min="11011" max="11013" width="26.59765625" style="181" customWidth="1"/>
    <col min="11014" max="11264" width="8.86328125" style="181"/>
    <col min="11265" max="11265" width="11.59765625" style="181" customWidth="1"/>
    <col min="11266" max="11266" width="53.265625" style="181" customWidth="1"/>
    <col min="11267" max="11269" width="26.59765625" style="181" customWidth="1"/>
    <col min="11270" max="11520" width="8.86328125" style="181"/>
    <col min="11521" max="11521" width="11.59765625" style="181" customWidth="1"/>
    <col min="11522" max="11522" width="53.265625" style="181" customWidth="1"/>
    <col min="11523" max="11525" width="26.59765625" style="181" customWidth="1"/>
    <col min="11526" max="11776" width="8.86328125" style="181"/>
    <col min="11777" max="11777" width="11.59765625" style="181" customWidth="1"/>
    <col min="11778" max="11778" width="53.265625" style="181" customWidth="1"/>
    <col min="11779" max="11781" width="26.59765625" style="181" customWidth="1"/>
    <col min="11782" max="12032" width="8.86328125" style="181"/>
    <col min="12033" max="12033" width="11.59765625" style="181" customWidth="1"/>
    <col min="12034" max="12034" width="53.265625" style="181" customWidth="1"/>
    <col min="12035" max="12037" width="26.59765625" style="181" customWidth="1"/>
    <col min="12038" max="12288" width="8.86328125" style="181"/>
    <col min="12289" max="12289" width="11.59765625" style="181" customWidth="1"/>
    <col min="12290" max="12290" width="53.265625" style="181" customWidth="1"/>
    <col min="12291" max="12293" width="26.59765625" style="181" customWidth="1"/>
    <col min="12294" max="12544" width="8.86328125" style="181"/>
    <col min="12545" max="12545" width="11.59765625" style="181" customWidth="1"/>
    <col min="12546" max="12546" width="53.265625" style="181" customWidth="1"/>
    <col min="12547" max="12549" width="26.59765625" style="181" customWidth="1"/>
    <col min="12550" max="12800" width="8.86328125" style="181"/>
    <col min="12801" max="12801" width="11.59765625" style="181" customWidth="1"/>
    <col min="12802" max="12802" width="53.265625" style="181" customWidth="1"/>
    <col min="12803" max="12805" width="26.59765625" style="181" customWidth="1"/>
    <col min="12806" max="13056" width="8.86328125" style="181"/>
    <col min="13057" max="13057" width="11.59765625" style="181" customWidth="1"/>
    <col min="13058" max="13058" width="53.265625" style="181" customWidth="1"/>
    <col min="13059" max="13061" width="26.59765625" style="181" customWidth="1"/>
    <col min="13062" max="13312" width="8.86328125" style="181"/>
    <col min="13313" max="13313" width="11.59765625" style="181" customWidth="1"/>
    <col min="13314" max="13314" width="53.265625" style="181" customWidth="1"/>
    <col min="13315" max="13317" width="26.59765625" style="181" customWidth="1"/>
    <col min="13318" max="13568" width="8.86328125" style="181"/>
    <col min="13569" max="13569" width="11.59765625" style="181" customWidth="1"/>
    <col min="13570" max="13570" width="53.265625" style="181" customWidth="1"/>
    <col min="13571" max="13573" width="26.59765625" style="181" customWidth="1"/>
    <col min="13574" max="13824" width="8.86328125" style="181"/>
    <col min="13825" max="13825" width="11.59765625" style="181" customWidth="1"/>
    <col min="13826" max="13826" width="53.265625" style="181" customWidth="1"/>
    <col min="13827" max="13829" width="26.59765625" style="181" customWidth="1"/>
    <col min="13830" max="14080" width="8.86328125" style="181"/>
    <col min="14081" max="14081" width="11.59765625" style="181" customWidth="1"/>
    <col min="14082" max="14082" width="53.265625" style="181" customWidth="1"/>
    <col min="14083" max="14085" width="26.59765625" style="181" customWidth="1"/>
    <col min="14086" max="14336" width="8.86328125" style="181"/>
    <col min="14337" max="14337" width="11.59765625" style="181" customWidth="1"/>
    <col min="14338" max="14338" width="53.265625" style="181" customWidth="1"/>
    <col min="14339" max="14341" width="26.59765625" style="181" customWidth="1"/>
    <col min="14342" max="14592" width="8.86328125" style="181"/>
    <col min="14593" max="14593" width="11.59765625" style="181" customWidth="1"/>
    <col min="14594" max="14594" width="53.265625" style="181" customWidth="1"/>
    <col min="14595" max="14597" width="26.59765625" style="181" customWidth="1"/>
    <col min="14598" max="14848" width="8.86328125" style="181"/>
    <col min="14849" max="14849" width="11.59765625" style="181" customWidth="1"/>
    <col min="14850" max="14850" width="53.265625" style="181" customWidth="1"/>
    <col min="14851" max="14853" width="26.59765625" style="181" customWidth="1"/>
    <col min="14854" max="15104" width="8.86328125" style="181"/>
    <col min="15105" max="15105" width="11.59765625" style="181" customWidth="1"/>
    <col min="15106" max="15106" width="53.265625" style="181" customWidth="1"/>
    <col min="15107" max="15109" width="26.59765625" style="181" customWidth="1"/>
    <col min="15110" max="15360" width="8.86328125" style="181"/>
    <col min="15361" max="15361" width="11.59765625" style="181" customWidth="1"/>
    <col min="15362" max="15362" width="53.265625" style="181" customWidth="1"/>
    <col min="15363" max="15365" width="26.59765625" style="181" customWidth="1"/>
    <col min="15366" max="15616" width="8.86328125" style="181"/>
    <col min="15617" max="15617" width="11.59765625" style="181" customWidth="1"/>
    <col min="15618" max="15618" width="53.265625" style="181" customWidth="1"/>
    <col min="15619" max="15621" width="26.59765625" style="181" customWidth="1"/>
    <col min="15622" max="15872" width="8.86328125" style="181"/>
    <col min="15873" max="15873" width="11.59765625" style="181" customWidth="1"/>
    <col min="15874" max="15874" width="53.265625" style="181" customWidth="1"/>
    <col min="15875" max="15877" width="26.59765625" style="181" customWidth="1"/>
    <col min="15878" max="16128" width="8.86328125" style="181"/>
    <col min="16129" max="16129" width="11.59765625" style="181" customWidth="1"/>
    <col min="16130" max="16130" width="53.265625" style="181" customWidth="1"/>
    <col min="16131" max="16133" width="26.59765625" style="181" customWidth="1"/>
    <col min="16134" max="16384" width="8.86328125" style="181"/>
  </cols>
  <sheetData>
    <row r="1" spans="1:12" ht="14.65" customHeight="1">
      <c r="A1" s="609" t="s">
        <v>1832</v>
      </c>
      <c r="B1" s="609"/>
      <c r="C1" s="82"/>
      <c r="D1" s="610" t="s">
        <v>2133</v>
      </c>
      <c r="E1" s="611"/>
      <c r="F1" s="985"/>
      <c r="G1" s="985"/>
      <c r="H1" s="985"/>
      <c r="I1" s="985"/>
      <c r="J1" s="985"/>
      <c r="K1" s="985"/>
      <c r="L1" s="985"/>
    </row>
    <row r="2" spans="1:12" ht="15.4" hidden="1">
      <c r="A2" s="612"/>
      <c r="B2" s="609"/>
      <c r="C2" s="610"/>
      <c r="D2" s="611"/>
      <c r="E2" s="611"/>
      <c r="F2" s="985"/>
      <c r="G2" s="985"/>
      <c r="H2" s="985"/>
      <c r="I2" s="985"/>
      <c r="J2" s="985"/>
      <c r="K2" s="985"/>
      <c r="L2" s="985"/>
    </row>
    <row r="3" spans="1:12" ht="14.65" customHeight="1">
      <c r="A3" s="613" t="s">
        <v>153</v>
      </c>
      <c r="B3" s="614">
        <f>'Cover Page'!C2</f>
        <v>0</v>
      </c>
      <c r="C3" s="611"/>
      <c r="D3" s="611"/>
      <c r="E3" s="611"/>
      <c r="F3" s="985"/>
      <c r="G3" s="985"/>
      <c r="H3" s="985"/>
      <c r="I3" s="985"/>
      <c r="J3" s="985"/>
      <c r="K3" s="985"/>
      <c r="L3" s="985"/>
    </row>
    <row r="4" spans="1:12" ht="14.65" customHeight="1">
      <c r="A4" s="613" t="s">
        <v>637</v>
      </c>
      <c r="B4" s="614">
        <f>'Cover Page'!C3</f>
        <v>0</v>
      </c>
      <c r="C4" s="611"/>
      <c r="D4" s="611"/>
      <c r="E4" s="611"/>
      <c r="F4" s="985"/>
      <c r="G4" s="985"/>
      <c r="H4" s="985"/>
      <c r="I4" s="985"/>
      <c r="J4" s="985"/>
      <c r="K4" s="985"/>
      <c r="L4" s="985"/>
    </row>
    <row r="5" spans="1:12" ht="14.65" customHeight="1">
      <c r="A5" s="613" t="s">
        <v>638</v>
      </c>
      <c r="B5" s="615" t="str">
        <f>'Cover Page'!C4</f>
        <v>10/00/2000</v>
      </c>
      <c r="C5" s="611"/>
      <c r="D5" s="611"/>
      <c r="E5" s="611"/>
      <c r="F5" s="985"/>
      <c r="G5" s="985"/>
      <c r="H5" s="985"/>
      <c r="I5" s="985"/>
      <c r="J5" s="985"/>
      <c r="K5" s="985"/>
      <c r="L5" s="985"/>
    </row>
    <row r="6" spans="1:12" s="430" customFormat="1" ht="18" customHeight="1">
      <c r="A6" s="616" t="s">
        <v>2404</v>
      </c>
      <c r="B6" s="617"/>
      <c r="C6" s="618"/>
      <c r="D6" s="618"/>
      <c r="E6" s="618"/>
      <c r="F6" s="985"/>
      <c r="G6" s="985"/>
      <c r="H6" s="985"/>
      <c r="I6" s="985"/>
      <c r="J6" s="985"/>
      <c r="K6" s="985"/>
      <c r="L6" s="985"/>
    </row>
    <row r="7" spans="1:12" ht="12.75" customHeight="1">
      <c r="A7" s="619" t="s">
        <v>1881</v>
      </c>
      <c r="B7" s="620"/>
      <c r="C7" s="620"/>
      <c r="D7" s="621"/>
      <c r="E7" s="622"/>
      <c r="F7" s="985"/>
      <c r="G7" s="985"/>
      <c r="H7" s="985"/>
      <c r="I7" s="985"/>
      <c r="J7" s="985"/>
      <c r="K7" s="985"/>
      <c r="L7" s="985"/>
    </row>
    <row r="8" spans="1:12">
      <c r="A8" s="623" t="s">
        <v>110</v>
      </c>
      <c r="B8" s="624" t="s">
        <v>111</v>
      </c>
      <c r="C8" s="625" t="s">
        <v>1845</v>
      </c>
      <c r="D8" s="625" t="s">
        <v>146</v>
      </c>
      <c r="E8" s="622"/>
      <c r="F8" s="985"/>
      <c r="G8" s="985"/>
      <c r="H8" s="985"/>
      <c r="I8" s="985"/>
      <c r="J8" s="985"/>
      <c r="K8" s="985"/>
      <c r="L8" s="985"/>
    </row>
    <row r="9" spans="1:12" ht="15" customHeight="1">
      <c r="A9" s="626" t="s">
        <v>1834</v>
      </c>
      <c r="B9" s="495" t="s">
        <v>186</v>
      </c>
      <c r="C9" s="526">
        <f>'PAX100'!C21</f>
        <v>0</v>
      </c>
      <c r="D9" s="325"/>
      <c r="E9" s="622"/>
      <c r="F9" s="985"/>
      <c r="G9" s="985"/>
      <c r="H9" s="985"/>
      <c r="I9" s="985"/>
      <c r="J9" s="985"/>
      <c r="K9" s="985"/>
      <c r="L9" s="985"/>
    </row>
    <row r="10" spans="1:12" ht="15" customHeight="1">
      <c r="A10" s="626" t="s">
        <v>1836</v>
      </c>
      <c r="B10" s="495" t="s">
        <v>1835</v>
      </c>
      <c r="C10" s="526">
        <f>'PAX100'!C19</f>
        <v>0</v>
      </c>
      <c r="D10" s="325"/>
      <c r="E10" s="622"/>
      <c r="F10" s="985"/>
      <c r="G10" s="985"/>
      <c r="H10" s="985"/>
      <c r="I10" s="985"/>
      <c r="J10" s="985"/>
      <c r="K10" s="985"/>
      <c r="L10" s="985"/>
    </row>
    <row r="11" spans="1:12" ht="15" customHeight="1">
      <c r="A11" s="626" t="s">
        <v>1837</v>
      </c>
      <c r="B11" s="495" t="s">
        <v>1777</v>
      </c>
      <c r="C11" s="526">
        <f>'PAX100'!C24</f>
        <v>0</v>
      </c>
      <c r="D11" s="325"/>
      <c r="E11" s="622"/>
      <c r="F11" s="985"/>
      <c r="G11" s="985"/>
      <c r="H11" s="985"/>
      <c r="I11" s="985"/>
      <c r="J11" s="985"/>
      <c r="K11" s="985"/>
      <c r="L11" s="985"/>
    </row>
    <row r="12" spans="1:12" ht="15" customHeight="1">
      <c r="A12" s="626" t="s">
        <v>1839</v>
      </c>
      <c r="B12" s="495" t="s">
        <v>1838</v>
      </c>
      <c r="C12" s="526">
        <f>'PAX100'!C13+'PAX100'!C15+'PAX100'!C16+'PAX100'!C17</f>
        <v>0</v>
      </c>
      <c r="D12" s="325"/>
      <c r="E12" s="622"/>
      <c r="F12" s="985"/>
      <c r="G12" s="985"/>
      <c r="H12" s="985"/>
      <c r="I12" s="985"/>
      <c r="J12" s="985"/>
      <c r="K12" s="985"/>
      <c r="L12" s="985"/>
    </row>
    <row r="13" spans="1:12" ht="15" customHeight="1">
      <c r="A13" s="626" t="s">
        <v>1841</v>
      </c>
      <c r="B13" s="495" t="s">
        <v>1840</v>
      </c>
      <c r="C13" s="526">
        <f>'PAX100'!C30+'PAX100'!C31+'PAX100'!C32</f>
        <v>0</v>
      </c>
      <c r="D13" s="325"/>
      <c r="E13" s="622"/>
      <c r="F13" s="985"/>
      <c r="G13" s="985"/>
      <c r="H13" s="985"/>
      <c r="I13" s="985"/>
      <c r="J13" s="985"/>
      <c r="K13" s="985"/>
      <c r="L13" s="985"/>
    </row>
    <row r="14" spans="1:12">
      <c r="A14" s="627"/>
      <c r="B14" s="622"/>
      <c r="C14" s="628"/>
      <c r="D14" s="622"/>
      <c r="E14" s="622"/>
      <c r="F14" s="622"/>
      <c r="G14" s="622"/>
      <c r="H14" s="622"/>
      <c r="I14" s="622"/>
      <c r="J14" s="622"/>
      <c r="K14" s="622"/>
      <c r="L14" s="622"/>
    </row>
    <row r="15" spans="1:12">
      <c r="A15" s="626" t="s">
        <v>1842</v>
      </c>
      <c r="B15" s="629" t="s">
        <v>1877</v>
      </c>
      <c r="C15" s="630">
        <f>C16-C18-C19-C20-C21-C22</f>
        <v>0</v>
      </c>
      <c r="D15" s="631">
        <f>D16-D18-D19-D20-D21-D22</f>
        <v>0</v>
      </c>
      <c r="E15" s="622"/>
      <c r="F15" s="622"/>
      <c r="G15" s="622"/>
      <c r="H15" s="622"/>
      <c r="I15" s="622"/>
      <c r="J15" s="622"/>
      <c r="K15" s="622"/>
      <c r="L15" s="622"/>
    </row>
    <row r="16" spans="1:12">
      <c r="A16" s="626" t="s">
        <v>1843</v>
      </c>
      <c r="B16" s="632" t="s">
        <v>1879</v>
      </c>
      <c r="C16" s="657">
        <f>'PAX100'!C24</f>
        <v>0</v>
      </c>
      <c r="D16" s="526">
        <f>D11</f>
        <v>0</v>
      </c>
      <c r="E16" s="622"/>
      <c r="F16" s="622"/>
      <c r="G16" s="622"/>
      <c r="H16" s="622"/>
      <c r="I16" s="622"/>
      <c r="J16" s="622"/>
      <c r="K16" s="622"/>
      <c r="L16" s="622"/>
    </row>
    <row r="17" spans="1:12">
      <c r="A17" s="626"/>
      <c r="B17" s="633" t="s">
        <v>1880</v>
      </c>
      <c r="C17" s="658"/>
      <c r="D17" s="659"/>
      <c r="E17" s="622"/>
      <c r="F17" s="622"/>
      <c r="G17" s="622"/>
      <c r="H17" s="622"/>
      <c r="I17" s="622"/>
      <c r="J17" s="622"/>
      <c r="K17" s="622"/>
      <c r="L17" s="622"/>
    </row>
    <row r="18" spans="1:12">
      <c r="A18" s="626" t="s">
        <v>1882</v>
      </c>
      <c r="B18" s="495" t="s">
        <v>1878</v>
      </c>
      <c r="C18" s="657">
        <f>'PAX100'!C20</f>
        <v>0</v>
      </c>
      <c r="D18" s="325"/>
      <c r="E18" s="622"/>
      <c r="F18" s="622"/>
      <c r="G18" s="622"/>
      <c r="H18" s="622"/>
      <c r="I18" s="622"/>
      <c r="J18" s="622"/>
      <c r="K18" s="622"/>
      <c r="L18" s="622"/>
    </row>
    <row r="19" spans="1:12">
      <c r="A19" s="626" t="s">
        <v>1883</v>
      </c>
      <c r="B19" s="495" t="s">
        <v>1903</v>
      </c>
      <c r="C19" s="657">
        <f>'PAX105'!C12</f>
        <v>0</v>
      </c>
      <c r="D19" s="325"/>
      <c r="E19" s="622"/>
      <c r="F19" s="622"/>
      <c r="G19" s="622"/>
      <c r="H19" s="622"/>
      <c r="I19" s="622"/>
      <c r="J19" s="622"/>
      <c r="K19" s="622"/>
      <c r="L19" s="622"/>
    </row>
    <row r="20" spans="1:12">
      <c r="A20" s="626" t="s">
        <v>1884</v>
      </c>
      <c r="B20" s="495" t="s">
        <v>1904</v>
      </c>
      <c r="C20" s="634"/>
      <c r="D20" s="325"/>
      <c r="E20" s="622"/>
      <c r="F20" s="622"/>
      <c r="G20" s="622"/>
      <c r="H20" s="622"/>
      <c r="I20" s="622"/>
      <c r="J20" s="622"/>
      <c r="K20" s="622"/>
      <c r="L20" s="622"/>
    </row>
    <row r="21" spans="1:12">
      <c r="A21" s="626" t="s">
        <v>1885</v>
      </c>
      <c r="B21" s="495" t="s">
        <v>1905</v>
      </c>
      <c r="C21" s="634"/>
      <c r="D21" s="325"/>
      <c r="E21" s="622"/>
      <c r="F21" s="622"/>
      <c r="G21" s="622"/>
      <c r="H21" s="622"/>
      <c r="I21" s="622"/>
      <c r="J21" s="622"/>
      <c r="K21" s="622"/>
      <c r="L21" s="622"/>
    </row>
    <row r="22" spans="1:12">
      <c r="A22" s="626" t="s">
        <v>1907</v>
      </c>
      <c r="B22" s="495" t="s">
        <v>1906</v>
      </c>
      <c r="C22" s="634">
        <f>SUM('PAX105'!C14)</f>
        <v>0</v>
      </c>
      <c r="D22" s="325"/>
      <c r="E22" s="622"/>
      <c r="F22" s="622"/>
      <c r="G22" s="622"/>
      <c r="H22" s="622"/>
      <c r="I22" s="622"/>
      <c r="J22" s="622"/>
      <c r="K22" s="622"/>
      <c r="L22" s="622"/>
    </row>
    <row r="23" spans="1:12">
      <c r="A23" s="627"/>
      <c r="B23" s="622"/>
      <c r="C23" s="628"/>
      <c r="D23" s="622"/>
      <c r="E23" s="622"/>
      <c r="F23" s="622"/>
      <c r="G23" s="622"/>
      <c r="H23" s="622"/>
      <c r="I23" s="622"/>
      <c r="J23" s="622"/>
      <c r="K23" s="622"/>
      <c r="L23" s="622"/>
    </row>
    <row r="24" spans="1:12">
      <c r="A24" s="627" t="s">
        <v>5</v>
      </c>
      <c r="B24" s="622" t="s">
        <v>1833</v>
      </c>
      <c r="C24" s="986"/>
      <c r="D24" s="986"/>
      <c r="E24" s="986"/>
      <c r="F24" s="986"/>
      <c r="G24" s="986"/>
      <c r="H24" s="986"/>
      <c r="I24" s="986"/>
      <c r="J24" s="986"/>
      <c r="K24" s="986"/>
      <c r="L24" s="986"/>
    </row>
    <row r="25" spans="1:12" ht="23.25">
      <c r="A25" s="623" t="s">
        <v>1829</v>
      </c>
      <c r="B25" s="635" t="s">
        <v>106</v>
      </c>
      <c r="C25" s="636" t="s">
        <v>2249</v>
      </c>
      <c r="D25" s="637" t="s">
        <v>2250</v>
      </c>
      <c r="E25" s="636" t="s">
        <v>2251</v>
      </c>
      <c r="F25" s="637" t="s">
        <v>2252</v>
      </c>
      <c r="G25" s="636" t="s">
        <v>2253</v>
      </c>
      <c r="H25" s="811" t="s">
        <v>2254</v>
      </c>
      <c r="I25" s="812" t="s">
        <v>2256</v>
      </c>
      <c r="J25" s="637" t="s">
        <v>2257</v>
      </c>
      <c r="K25" s="636" t="s">
        <v>104</v>
      </c>
      <c r="L25" s="623" t="s">
        <v>105</v>
      </c>
    </row>
    <row r="26" spans="1:12">
      <c r="A26" s="626" t="s">
        <v>1834</v>
      </c>
      <c r="B26" s="638" t="s">
        <v>272</v>
      </c>
      <c r="C26" s="813">
        <f>SUM(C27:C29)</f>
        <v>0</v>
      </c>
      <c r="D26" s="813">
        <f t="shared" ref="D26:K26" si="0">SUM(D27:D29)</f>
        <v>0</v>
      </c>
      <c r="E26" s="813">
        <f t="shared" si="0"/>
        <v>0</v>
      </c>
      <c r="F26" s="813">
        <f t="shared" si="0"/>
        <v>0</v>
      </c>
      <c r="G26" s="813">
        <f t="shared" si="0"/>
        <v>0</v>
      </c>
      <c r="H26" s="813">
        <f t="shared" si="0"/>
        <v>0</v>
      </c>
      <c r="I26" s="813">
        <f t="shared" si="0"/>
        <v>0</v>
      </c>
      <c r="J26" s="813">
        <f t="shared" si="0"/>
        <v>0</v>
      </c>
      <c r="K26" s="813">
        <f t="shared" si="0"/>
        <v>0</v>
      </c>
      <c r="L26" s="625">
        <f>SUM(C26:K26)</f>
        <v>0</v>
      </c>
    </row>
    <row r="27" spans="1:12">
      <c r="A27" s="626" t="s">
        <v>1824</v>
      </c>
      <c r="B27" s="211" t="s">
        <v>215</v>
      </c>
      <c r="C27" s="218"/>
      <c r="D27" s="218">
        <v>0</v>
      </c>
      <c r="E27" s="218"/>
      <c r="F27" s="218">
        <v>0</v>
      </c>
      <c r="G27" s="218">
        <v>0</v>
      </c>
      <c r="H27" s="218"/>
      <c r="I27" s="218">
        <v>0</v>
      </c>
      <c r="J27" s="218">
        <v>0</v>
      </c>
      <c r="K27" s="218">
        <v>0</v>
      </c>
      <c r="L27" s="625">
        <f t="shared" ref="L27:L29" si="1">SUM(C27:K27)</f>
        <v>0</v>
      </c>
    </row>
    <row r="28" spans="1:12">
      <c r="A28" s="626" t="s">
        <v>1825</v>
      </c>
      <c r="B28" s="211" t="s">
        <v>216</v>
      </c>
      <c r="C28" s="218"/>
      <c r="D28" s="218"/>
      <c r="E28" s="218"/>
      <c r="F28" s="218"/>
      <c r="G28" s="218"/>
      <c r="H28" s="218"/>
      <c r="I28" s="218"/>
      <c r="J28" s="218"/>
      <c r="K28" s="218"/>
      <c r="L28" s="625">
        <f t="shared" si="1"/>
        <v>0</v>
      </c>
    </row>
    <row r="29" spans="1:12">
      <c r="A29" s="626" t="s">
        <v>1826</v>
      </c>
      <c r="B29" s="212" t="s">
        <v>217</v>
      </c>
      <c r="C29" s="220"/>
      <c r="D29" s="220"/>
      <c r="E29" s="220"/>
      <c r="F29" s="220"/>
      <c r="G29" s="220"/>
      <c r="H29" s="220"/>
      <c r="I29" s="220"/>
      <c r="J29" s="220"/>
      <c r="K29" s="220"/>
      <c r="L29" s="625">
        <f t="shared" si="1"/>
        <v>0</v>
      </c>
    </row>
    <row r="30" spans="1:12">
      <c r="A30" s="626" t="s">
        <v>1843</v>
      </c>
      <c r="B30" s="638" t="s">
        <v>273</v>
      </c>
      <c r="C30" s="813">
        <f>SUM(C31:C33)</f>
        <v>0</v>
      </c>
      <c r="D30" s="813">
        <f t="shared" ref="D30:K30" si="2">SUM(D31:D33)</f>
        <v>0</v>
      </c>
      <c r="E30" s="813">
        <f t="shared" si="2"/>
        <v>0</v>
      </c>
      <c r="F30" s="813">
        <f t="shared" si="2"/>
        <v>0</v>
      </c>
      <c r="G30" s="813">
        <f t="shared" si="2"/>
        <v>0</v>
      </c>
      <c r="H30" s="813">
        <f t="shared" si="2"/>
        <v>0</v>
      </c>
      <c r="I30" s="813">
        <f t="shared" si="2"/>
        <v>0</v>
      </c>
      <c r="J30" s="813">
        <f t="shared" si="2"/>
        <v>0</v>
      </c>
      <c r="K30" s="813">
        <f t="shared" si="2"/>
        <v>0</v>
      </c>
      <c r="L30" s="625"/>
    </row>
    <row r="31" spans="1:12">
      <c r="A31" s="626" t="s">
        <v>1824</v>
      </c>
      <c r="B31" s="211" t="s">
        <v>215</v>
      </c>
      <c r="C31" s="218">
        <v>0</v>
      </c>
      <c r="D31" s="219">
        <v>0</v>
      </c>
      <c r="E31" s="218">
        <v>0</v>
      </c>
      <c r="F31" s="219"/>
      <c r="G31" s="218">
        <v>0</v>
      </c>
      <c r="H31" s="219"/>
      <c r="I31" s="218"/>
      <c r="J31" s="219">
        <v>0</v>
      </c>
      <c r="K31" s="218">
        <v>0</v>
      </c>
      <c r="L31" s="625">
        <f t="shared" ref="L31:L33" si="3">SUM(C31:K31)</f>
        <v>0</v>
      </c>
    </row>
    <row r="32" spans="1:12">
      <c r="A32" s="626" t="s">
        <v>1825</v>
      </c>
      <c r="B32" s="211" t="s">
        <v>216</v>
      </c>
      <c r="C32" s="218"/>
      <c r="D32" s="219"/>
      <c r="E32" s="218"/>
      <c r="F32" s="219"/>
      <c r="G32" s="218"/>
      <c r="H32" s="219"/>
      <c r="I32" s="218"/>
      <c r="J32" s="219"/>
      <c r="K32" s="218"/>
      <c r="L32" s="625">
        <f t="shared" si="3"/>
        <v>0</v>
      </c>
    </row>
    <row r="33" spans="1:12" ht="12.75" customHeight="1">
      <c r="A33" s="626" t="s">
        <v>1826</v>
      </c>
      <c r="B33" s="211" t="s">
        <v>217</v>
      </c>
      <c r="C33" s="218"/>
      <c r="D33" s="219"/>
      <c r="E33" s="218"/>
      <c r="F33" s="219"/>
      <c r="G33" s="218"/>
      <c r="H33" s="219"/>
      <c r="I33" s="218"/>
      <c r="J33" s="219"/>
      <c r="K33" s="218"/>
      <c r="L33" s="625">
        <f t="shared" si="3"/>
        <v>0</v>
      </c>
    </row>
    <row r="34" spans="1:12">
      <c r="A34" s="626" t="s">
        <v>1828</v>
      </c>
      <c r="B34" s="213" t="s">
        <v>1844</v>
      </c>
      <c r="C34" s="639">
        <f>SUM(C27:C29)+SUM(C31:C33)</f>
        <v>0</v>
      </c>
      <c r="D34" s="640">
        <f t="shared" ref="D34:E34" si="4">SUM(D27:D29)+SUM(D31:D33)</f>
        <v>0</v>
      </c>
      <c r="E34" s="639">
        <f t="shared" si="4"/>
        <v>0</v>
      </c>
      <c r="F34" s="640">
        <f t="shared" ref="F34:L34" si="5">SUM(F27:F29)+SUM(F31:F33)</f>
        <v>0</v>
      </c>
      <c r="G34" s="639">
        <f t="shared" si="5"/>
        <v>0</v>
      </c>
      <c r="H34" s="640">
        <f t="shared" si="5"/>
        <v>0</v>
      </c>
      <c r="I34" s="639">
        <f t="shared" si="5"/>
        <v>0</v>
      </c>
      <c r="J34" s="640">
        <f t="shared" si="5"/>
        <v>0</v>
      </c>
      <c r="K34" s="639">
        <f t="shared" si="5"/>
        <v>0</v>
      </c>
      <c r="L34" s="641">
        <f t="shared" si="5"/>
        <v>0</v>
      </c>
    </row>
    <row r="35" spans="1:12" ht="27" customHeight="1">
      <c r="A35" s="627"/>
      <c r="B35" s="622"/>
      <c r="C35" s="984"/>
      <c r="D35" s="984"/>
      <c r="E35" s="984"/>
      <c r="F35" s="984"/>
      <c r="G35" s="984"/>
      <c r="H35" s="984"/>
      <c r="I35" s="984"/>
      <c r="J35" s="984"/>
      <c r="K35" s="984"/>
      <c r="L35" s="984"/>
    </row>
    <row r="36" spans="1:12" ht="23.25">
      <c r="A36" s="623" t="s">
        <v>1830</v>
      </c>
      <c r="B36" s="635" t="s">
        <v>2248</v>
      </c>
      <c r="C36" s="636" t="s">
        <v>2255</v>
      </c>
      <c r="D36" s="637" t="str">
        <f>D25</f>
        <v>Accountant</v>
      </c>
      <c r="E36" s="637" t="str">
        <f t="shared" ref="E36:L36" si="6">E25</f>
        <v>Back Officers</v>
      </c>
      <c r="F36" s="637" t="str">
        <f t="shared" si="6"/>
        <v>Tellers</v>
      </c>
      <c r="G36" s="637" t="str">
        <f t="shared" si="6"/>
        <v>Susu Collectors</v>
      </c>
      <c r="H36" s="811" t="str">
        <f t="shared" si="6"/>
        <v>Coordinators/Sales Agents</v>
      </c>
      <c r="I36" s="811" t="str">
        <f t="shared" si="6"/>
        <v>Credit officers</v>
      </c>
      <c r="J36" s="811" t="str">
        <f t="shared" si="6"/>
        <v>IT</v>
      </c>
      <c r="K36" s="811" t="str">
        <f t="shared" si="6"/>
        <v>Others</v>
      </c>
      <c r="L36" s="811" t="str">
        <f t="shared" si="6"/>
        <v>Total</v>
      </c>
    </row>
    <row r="37" spans="1:12">
      <c r="A37" s="623" t="s">
        <v>1842</v>
      </c>
      <c r="B37" s="638" t="s">
        <v>272</v>
      </c>
      <c r="C37" s="813">
        <f>SUM(C38:C40)</f>
        <v>0</v>
      </c>
      <c r="D37" s="813">
        <f t="shared" ref="D37:K37" si="7">SUM(D38:D40)</f>
        <v>0</v>
      </c>
      <c r="E37" s="813">
        <f t="shared" si="7"/>
        <v>0</v>
      </c>
      <c r="F37" s="813">
        <f t="shared" si="7"/>
        <v>0</v>
      </c>
      <c r="G37" s="813">
        <f t="shared" si="7"/>
        <v>0</v>
      </c>
      <c r="H37" s="813">
        <f t="shared" si="7"/>
        <v>0</v>
      </c>
      <c r="I37" s="813">
        <f t="shared" si="7"/>
        <v>0</v>
      </c>
      <c r="J37" s="813">
        <f t="shared" si="7"/>
        <v>0</v>
      </c>
      <c r="K37" s="813">
        <f t="shared" si="7"/>
        <v>0</v>
      </c>
      <c r="L37" s="625">
        <f t="shared" ref="L37:L40" si="8">SUM(C37:K37)</f>
        <v>0</v>
      </c>
    </row>
    <row r="38" spans="1:12">
      <c r="A38" s="626" t="s">
        <v>1824</v>
      </c>
      <c r="B38" s="211" t="s">
        <v>215</v>
      </c>
      <c r="C38" s="218"/>
      <c r="D38" s="218"/>
      <c r="E38" s="218"/>
      <c r="F38" s="218"/>
      <c r="G38" s="218"/>
      <c r="H38" s="218"/>
      <c r="I38" s="218"/>
      <c r="J38" s="218"/>
      <c r="K38" s="218"/>
      <c r="L38" s="922">
        <f>SUM(C38:K38)</f>
        <v>0</v>
      </c>
    </row>
    <row r="39" spans="1:12">
      <c r="A39" s="626" t="s">
        <v>1825</v>
      </c>
      <c r="B39" s="211" t="s">
        <v>216</v>
      </c>
      <c r="C39" s="218"/>
      <c r="D39" s="218"/>
      <c r="E39" s="218"/>
      <c r="F39" s="218"/>
      <c r="G39" s="218"/>
      <c r="H39" s="218"/>
      <c r="I39" s="218"/>
      <c r="J39" s="218"/>
      <c r="K39" s="218"/>
      <c r="L39" s="625">
        <f t="shared" si="8"/>
        <v>0</v>
      </c>
    </row>
    <row r="40" spans="1:12">
      <c r="A40" s="642" t="s">
        <v>1826</v>
      </c>
      <c r="B40" s="212" t="s">
        <v>217</v>
      </c>
      <c r="C40" s="220"/>
      <c r="D40" s="220"/>
      <c r="E40" s="220"/>
      <c r="F40" s="220"/>
      <c r="G40" s="220"/>
      <c r="H40" s="220"/>
      <c r="I40" s="220"/>
      <c r="J40" s="220"/>
      <c r="K40" s="220"/>
      <c r="L40" s="625">
        <f t="shared" si="8"/>
        <v>0</v>
      </c>
    </row>
    <row r="41" spans="1:12">
      <c r="A41" s="623" t="s">
        <v>1843</v>
      </c>
      <c r="B41" s="638" t="s">
        <v>273</v>
      </c>
      <c r="C41" s="813">
        <f>SUM(C42:C44)</f>
        <v>0</v>
      </c>
      <c r="D41" s="813">
        <f t="shared" ref="D41:K41" si="9">SUM(D42:D44)</f>
        <v>0</v>
      </c>
      <c r="E41" s="813">
        <f t="shared" si="9"/>
        <v>0</v>
      </c>
      <c r="F41" s="813">
        <f t="shared" si="9"/>
        <v>0</v>
      </c>
      <c r="G41" s="813">
        <f t="shared" si="9"/>
        <v>0</v>
      </c>
      <c r="H41" s="813">
        <f t="shared" si="9"/>
        <v>0</v>
      </c>
      <c r="I41" s="813">
        <f t="shared" si="9"/>
        <v>0</v>
      </c>
      <c r="J41" s="813">
        <f t="shared" si="9"/>
        <v>0</v>
      </c>
      <c r="K41" s="813">
        <f t="shared" si="9"/>
        <v>0</v>
      </c>
      <c r="L41" s="625"/>
    </row>
    <row r="42" spans="1:12">
      <c r="A42" s="626" t="s">
        <v>1824</v>
      </c>
      <c r="B42" s="211" t="s">
        <v>215</v>
      </c>
      <c r="C42" s="218"/>
      <c r="D42" s="219"/>
      <c r="E42" s="218"/>
      <c r="F42" s="219"/>
      <c r="G42" s="218"/>
      <c r="H42" s="219"/>
      <c r="I42" s="218"/>
      <c r="J42" s="219"/>
      <c r="K42" s="218"/>
      <c r="L42" s="625">
        <f t="shared" ref="L42:L44" si="10">SUM(C42:K42)</f>
        <v>0</v>
      </c>
    </row>
    <row r="43" spans="1:12">
      <c r="A43" s="626" t="s">
        <v>1825</v>
      </c>
      <c r="B43" s="211" t="s">
        <v>216</v>
      </c>
      <c r="C43" s="218"/>
      <c r="D43" s="219"/>
      <c r="E43" s="218"/>
      <c r="F43" s="219"/>
      <c r="G43" s="218"/>
      <c r="H43" s="219"/>
      <c r="I43" s="218"/>
      <c r="J43" s="219"/>
      <c r="K43" s="218"/>
      <c r="L43" s="625">
        <f t="shared" si="10"/>
        <v>0</v>
      </c>
    </row>
    <row r="44" spans="1:12" ht="12.75" customHeight="1">
      <c r="A44" s="626" t="s">
        <v>1826</v>
      </c>
      <c r="B44" s="211" t="s">
        <v>217</v>
      </c>
      <c r="C44" s="218"/>
      <c r="D44" s="219"/>
      <c r="E44" s="218"/>
      <c r="F44" s="219"/>
      <c r="G44" s="218"/>
      <c r="H44" s="219"/>
      <c r="I44" s="218"/>
      <c r="J44" s="219"/>
      <c r="K44" s="218"/>
      <c r="L44" s="625">
        <f t="shared" si="10"/>
        <v>0</v>
      </c>
    </row>
    <row r="45" spans="1:12">
      <c r="A45" s="626" t="s">
        <v>1828</v>
      </c>
      <c r="B45" s="213" t="s">
        <v>1844</v>
      </c>
      <c r="C45" s="639">
        <f>SUM(C38:C40)+SUM(C42:C44)</f>
        <v>0</v>
      </c>
      <c r="D45" s="640">
        <f t="shared" ref="D45" si="11">SUM(D38:D40)+SUM(D42:D44)</f>
        <v>0</v>
      </c>
      <c r="E45" s="639">
        <f t="shared" ref="E45" si="12">SUM(E38:E40)+SUM(E42:E44)</f>
        <v>0</v>
      </c>
      <c r="F45" s="640">
        <f t="shared" ref="F45:L45" si="13">SUM(F38:F40)+SUM(F42:F44)</f>
        <v>0</v>
      </c>
      <c r="G45" s="639">
        <f t="shared" si="13"/>
        <v>0</v>
      </c>
      <c r="H45" s="640">
        <f t="shared" si="13"/>
        <v>0</v>
      </c>
      <c r="I45" s="639">
        <f t="shared" si="13"/>
        <v>0</v>
      </c>
      <c r="J45" s="640">
        <f t="shared" si="13"/>
        <v>0</v>
      </c>
      <c r="K45" s="639">
        <f t="shared" si="13"/>
        <v>0</v>
      </c>
      <c r="L45" s="641">
        <f t="shared" si="13"/>
        <v>0</v>
      </c>
    </row>
    <row r="46" spans="1:12">
      <c r="A46" s="464" t="s">
        <v>1827</v>
      </c>
      <c r="B46" s="216" t="s">
        <v>1846</v>
      </c>
      <c r="C46" s="214">
        <f>C34+C45</f>
        <v>0</v>
      </c>
      <c r="D46" s="215">
        <f t="shared" ref="D46:L46" si="14">D34+D45</f>
        <v>0</v>
      </c>
      <c r="E46" s="214">
        <f t="shared" si="14"/>
        <v>0</v>
      </c>
      <c r="F46" s="215">
        <f t="shared" si="14"/>
        <v>0</v>
      </c>
      <c r="G46" s="214">
        <f t="shared" si="14"/>
        <v>0</v>
      </c>
      <c r="H46" s="215">
        <f t="shared" si="14"/>
        <v>0</v>
      </c>
      <c r="I46" s="214">
        <f t="shared" si="14"/>
        <v>0</v>
      </c>
      <c r="J46" s="215">
        <f t="shared" si="14"/>
        <v>0</v>
      </c>
      <c r="K46" s="214">
        <f t="shared" si="14"/>
        <v>0</v>
      </c>
      <c r="L46" s="217">
        <f t="shared" si="14"/>
        <v>0</v>
      </c>
    </row>
    <row r="157" spans="5:5">
      <c r="E157" s="181" t="e">
        <f>C157/C34</f>
        <v>#DIV/0!</v>
      </c>
    </row>
    <row r="158" spans="5:5">
      <c r="E158" s="181" t="e">
        <f t="shared" ref="E158:E159" si="15">C158/C35</f>
        <v>#DIV/0!</v>
      </c>
    </row>
    <row r="159" spans="5:5">
      <c r="E159" s="181" t="e">
        <f t="shared" si="15"/>
        <v>#VALUE!</v>
      </c>
    </row>
  </sheetData>
  <sheetProtection algorithmName="SHA-512" hashValue="OGFCri5+HTT0+HPsoEwzgnPLlV4RG5O+KC8/nTVPgyRHPeIcyZntN7pHeN+u3vuh2/iXhZPcaEMoSmPz7En8Hw==" saltValue="Ci0cyF0KmhdVlJfhd9T7Pg==" spinCount="100000" sheet="1" objects="1" scenarios="1"/>
  <mergeCells count="11">
    <mergeCell ref="C35:D35"/>
    <mergeCell ref="G35:H35"/>
    <mergeCell ref="I35:J35"/>
    <mergeCell ref="K35:L35"/>
    <mergeCell ref="F1:L13"/>
    <mergeCell ref="C24:D24"/>
    <mergeCell ref="E24:F24"/>
    <mergeCell ref="G24:H24"/>
    <mergeCell ref="I24:J24"/>
    <mergeCell ref="K24:L24"/>
    <mergeCell ref="E35:F35"/>
  </mergeCells>
  <dataValidations count="2">
    <dataValidation type="decimal" operator="greaterThanOrEqual" allowBlank="1" showInputMessage="1" showErrorMessage="1" sqref="C9:D13" xr:uid="{00000000-0002-0000-1200-000000000000}">
      <formula1>0</formula1>
    </dataValidation>
    <dataValidation type="whole" operator="greaterThanOrEqual" allowBlank="1" showInputMessage="1" showErrorMessage="1" sqref="L34 L45:L46 C31:K34 C27:K29 L41 C42:K46 C38:K40" xr:uid="{00000000-0002-0000-1200-000001000000}">
      <formula1>0</formula1>
    </dataValidation>
  </dataValidations>
  <pageMargins left="0.7" right="0.7" top="0.75" bottom="0.75" header="0.3" footer="0.3"/>
  <pageSetup paperSize="9" orientation="portrait" r:id="rId1"/>
  <headerFooter>
    <oddHeader>&amp;C&amp;"Calibri"&amp;10&amp;K000000 PUBLIC&amp;1#_x000D_&amp;G</oddHeader>
    <oddFooter>&amp;C_x000D_&amp;1#&amp;"Calibri"&amp;10&amp;K000000 PUBLIC</oddFooter>
  </headerFooter>
  <ignoredErrors>
    <ignoredError sqref="C16:D16 C18 C9:C12" unlockedFormula="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Q6"/>
  <sheetViews>
    <sheetView workbookViewId="0"/>
  </sheetViews>
  <sheetFormatPr defaultRowHeight="12.75"/>
  <sheetData>
    <row r="1" spans="1:17" ht="128.25">
      <c r="A1" s="4" t="s">
        <v>33</v>
      </c>
      <c r="B1" s="3" t="s">
        <v>34</v>
      </c>
      <c r="C1" s="3" t="s">
        <v>3</v>
      </c>
      <c r="D1" s="5" t="s">
        <v>35</v>
      </c>
      <c r="E1" s="6" t="s">
        <v>36</v>
      </c>
      <c r="F1" s="6" t="s">
        <v>37</v>
      </c>
      <c r="G1" s="5" t="s">
        <v>38</v>
      </c>
      <c r="H1" s="5" t="s">
        <v>39</v>
      </c>
      <c r="I1" s="6" t="s">
        <v>40</v>
      </c>
      <c r="J1" s="4" t="s">
        <v>41</v>
      </c>
      <c r="K1" s="5" t="s">
        <v>42</v>
      </c>
      <c r="L1" s="5" t="s">
        <v>43</v>
      </c>
      <c r="M1" s="6" t="s">
        <v>44</v>
      </c>
      <c r="N1" s="4" t="s">
        <v>45</v>
      </c>
      <c r="O1" s="6" t="s">
        <v>46</v>
      </c>
      <c r="P1" s="6" t="s">
        <v>47</v>
      </c>
      <c r="Q1" s="19" t="s">
        <v>48</v>
      </c>
    </row>
    <row r="2" spans="1:17" ht="13.5">
      <c r="A2" s="27" t="s">
        <v>78</v>
      </c>
      <c r="B2" s="27" t="s">
        <v>73</v>
      </c>
      <c r="C2" s="27" t="s">
        <v>78</v>
      </c>
      <c r="D2" s="7"/>
      <c r="E2" s="7"/>
      <c r="F2" s="7"/>
      <c r="G2" s="7"/>
      <c r="H2" s="31" t="str">
        <f>B2</f>
        <v>IU_BSA</v>
      </c>
      <c r="I2" s="7" t="s">
        <v>49</v>
      </c>
      <c r="J2" s="8" t="s">
        <v>49</v>
      </c>
      <c r="K2" s="7" t="s">
        <v>50</v>
      </c>
      <c r="L2" s="7" t="s">
        <v>50</v>
      </c>
      <c r="M2" s="7" t="s">
        <v>50</v>
      </c>
      <c r="N2" s="30" t="s">
        <v>49</v>
      </c>
      <c r="O2" s="7" t="s">
        <v>50</v>
      </c>
      <c r="P2" s="7" t="s">
        <v>49</v>
      </c>
      <c r="Q2" s="7" t="s">
        <v>50</v>
      </c>
    </row>
    <row r="3" spans="1:17" ht="13.5">
      <c r="A3" s="28" t="s">
        <v>11</v>
      </c>
      <c r="B3" s="28" t="s">
        <v>74</v>
      </c>
      <c r="C3" s="28" t="s">
        <v>11</v>
      </c>
      <c r="H3" s="32" t="str">
        <f>B3</f>
        <v>IU_IS</v>
      </c>
      <c r="J3" s="29" t="s">
        <v>49</v>
      </c>
      <c r="K3" s="26" t="s">
        <v>11</v>
      </c>
      <c r="L3" s="26" t="s">
        <v>11</v>
      </c>
      <c r="M3" s="26" t="s">
        <v>11</v>
      </c>
      <c r="N3" s="29" t="s">
        <v>49</v>
      </c>
    </row>
    <row r="4" spans="1:17" ht="13.5">
      <c r="A4" s="27" t="s">
        <v>12</v>
      </c>
      <c r="B4" s="27" t="s">
        <v>75</v>
      </c>
      <c r="C4" s="27" t="s">
        <v>12</v>
      </c>
      <c r="H4" s="31" t="str">
        <f>B4</f>
        <v>IU_SA</v>
      </c>
      <c r="J4" s="8" t="s">
        <v>49</v>
      </c>
      <c r="N4" s="30" t="s">
        <v>49</v>
      </c>
    </row>
    <row r="5" spans="1:17" ht="13.5">
      <c r="A5" s="28" t="s">
        <v>13</v>
      </c>
      <c r="B5" s="28" t="s">
        <v>76</v>
      </c>
      <c r="C5" s="28" t="s">
        <v>13</v>
      </c>
      <c r="H5" s="32" t="str">
        <f>B5</f>
        <v>IU_AA</v>
      </c>
      <c r="J5" s="29" t="s">
        <v>49</v>
      </c>
      <c r="N5" s="29" t="s">
        <v>49</v>
      </c>
    </row>
    <row r="6" spans="1:17" ht="13.5">
      <c r="A6" s="27" t="s">
        <v>14</v>
      </c>
      <c r="B6" s="27" t="s">
        <v>77</v>
      </c>
      <c r="C6" s="27" t="s">
        <v>14</v>
      </c>
      <c r="H6" s="31" t="str">
        <f>B6</f>
        <v>IU_NFA</v>
      </c>
      <c r="J6" s="8" t="s">
        <v>49</v>
      </c>
      <c r="N6" s="30" t="s">
        <v>49</v>
      </c>
    </row>
  </sheetData>
  <pageMargins left="0.7" right="0.7" top="0.75" bottom="0.75" header="0.3" footer="0.3"/>
  <headerFooter>
    <oddHeader>&amp;C&amp;"Calibri"&amp;10&amp;K000000 PUBLIC&amp;1#_x000D_&amp;G</oddHeader>
    <oddFooter>&amp;C_x000D_&amp;1#&amp;"Calibri"&amp;10&amp;K000000 PUBLIC</oddFooter>
  </headerFooter>
  <legacyDrawingHF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26">
    <tabColor rgb="FFFF0000"/>
    <pageSetUpPr fitToPage="1"/>
  </sheetPr>
  <dimension ref="A1:N64"/>
  <sheetViews>
    <sheetView showGridLines="0" zoomScale="108" zoomScaleNormal="70" zoomScaleSheetLayoutView="100" workbookViewId="0">
      <pane xSplit="2" ySplit="9" topLeftCell="C46" activePane="bottomRight" state="frozen"/>
      <selection pane="topRight" activeCell="C1" sqref="C1"/>
      <selection pane="bottomLeft" activeCell="A10" sqref="A10"/>
      <selection pane="bottomRight" activeCell="D33" sqref="D33"/>
    </sheetView>
  </sheetViews>
  <sheetFormatPr defaultColWidth="11.3984375" defaultRowHeight="17.45" customHeight="1"/>
  <cols>
    <col min="1" max="1" width="11.265625" style="52" customWidth="1"/>
    <col min="2" max="2" width="57.265625" style="51" customWidth="1"/>
    <col min="3" max="4" width="12.265625" style="54" bestFit="1" customWidth="1"/>
    <col min="5" max="16384" width="11.3984375" style="51"/>
  </cols>
  <sheetData>
    <row r="1" spans="1:14" s="200" customFormat="1" ht="15">
      <c r="A1" s="389" t="s">
        <v>323</v>
      </c>
      <c r="B1" s="46"/>
      <c r="C1" s="390" t="s">
        <v>2132</v>
      </c>
      <c r="D1" s="390"/>
      <c r="E1" s="415"/>
      <c r="F1" s="415"/>
      <c r="G1" s="415"/>
      <c r="H1" s="415"/>
      <c r="I1" s="415"/>
      <c r="J1" s="415"/>
      <c r="K1" s="415"/>
      <c r="L1" s="415"/>
      <c r="M1" s="415"/>
      <c r="N1" s="415"/>
    </row>
    <row r="2" spans="1:14" s="200" customFormat="1" ht="0.4" customHeight="1">
      <c r="A2" s="407"/>
      <c r="B2" s="278"/>
      <c r="C2" s="278"/>
      <c r="D2" s="278"/>
      <c r="E2" s="415"/>
      <c r="F2" s="415"/>
      <c r="G2" s="415"/>
      <c r="H2" s="415"/>
      <c r="I2" s="415"/>
      <c r="J2" s="415"/>
      <c r="K2" s="415"/>
      <c r="L2" s="415"/>
      <c r="M2" s="415"/>
      <c r="N2" s="415"/>
    </row>
    <row r="3" spans="1:14" s="200" customFormat="1" ht="13.9" customHeight="1">
      <c r="A3" s="418" t="s">
        <v>153</v>
      </c>
      <c r="B3" s="451">
        <f>'Cover Page'!C2</f>
        <v>0</v>
      </c>
      <c r="C3" s="278"/>
      <c r="D3" s="278"/>
      <c r="E3" s="415"/>
      <c r="F3" s="415"/>
      <c r="G3" s="415"/>
      <c r="H3" s="415"/>
      <c r="I3" s="415"/>
      <c r="J3" s="415"/>
      <c r="K3" s="415"/>
      <c r="L3" s="415"/>
      <c r="M3" s="415"/>
      <c r="N3" s="415"/>
    </row>
    <row r="4" spans="1:14" s="200" customFormat="1" ht="13.9" customHeight="1">
      <c r="A4" s="418" t="s">
        <v>637</v>
      </c>
      <c r="B4" s="451">
        <f>'Cover Page'!C3</f>
        <v>0</v>
      </c>
      <c r="C4" s="278"/>
      <c r="D4" s="278"/>
      <c r="E4" s="415"/>
      <c r="F4" s="415"/>
      <c r="G4" s="415"/>
      <c r="H4" s="415"/>
      <c r="I4" s="415"/>
      <c r="J4" s="415"/>
      <c r="K4" s="415"/>
      <c r="L4" s="415"/>
      <c r="M4" s="415"/>
      <c r="N4" s="415"/>
    </row>
    <row r="5" spans="1:14" s="200" customFormat="1" ht="13.15" customHeight="1">
      <c r="A5" s="418" t="s">
        <v>638</v>
      </c>
      <c r="B5" s="452" t="str">
        <f>'Cover Page'!C4</f>
        <v>10/00/2000</v>
      </c>
      <c r="C5" s="278"/>
      <c r="D5" s="278"/>
      <c r="E5" s="415"/>
      <c r="F5" s="415"/>
      <c r="G5" s="415"/>
      <c r="H5" s="415"/>
      <c r="I5" s="415"/>
      <c r="J5" s="415"/>
    </row>
    <row r="6" spans="1:14" s="412" customFormat="1" ht="10.9" customHeight="1" thickBot="1">
      <c r="A6" s="426" t="s">
        <v>2404</v>
      </c>
      <c r="B6" s="427"/>
      <c r="C6" s="428"/>
      <c r="D6" s="428"/>
      <c r="F6" s="429"/>
      <c r="G6" s="429"/>
      <c r="H6" s="429"/>
    </row>
    <row r="7" spans="1:14" ht="25.9" customHeight="1" thickBot="1">
      <c r="A7" s="241" t="s">
        <v>110</v>
      </c>
      <c r="B7" s="242" t="s">
        <v>123</v>
      </c>
      <c r="C7" s="873" t="str">
        <f>'DashBoard Indicators'!B7</f>
        <v>YTD - Current Year</v>
      </c>
      <c r="D7" s="873" t="str">
        <f>'DashBoard Indicators'!C7</f>
        <v>Full Year - Previous Yr</v>
      </c>
    </row>
    <row r="8" spans="1:14" ht="12" thickBot="1">
      <c r="A8" s="870"/>
      <c r="B8" s="871"/>
      <c r="C8" s="873" t="str">
        <f>'DashBoard Indicators'!B5</f>
        <v>10/00/2000</v>
      </c>
      <c r="D8" s="873">
        <f>'DashBoard Indicators'!C5</f>
        <v>46022</v>
      </c>
    </row>
    <row r="9" spans="1:14" ht="11.65">
      <c r="A9" s="870"/>
      <c r="B9" s="871"/>
      <c r="C9" s="243" t="s">
        <v>442</v>
      </c>
      <c r="D9" s="243" t="s">
        <v>442</v>
      </c>
    </row>
    <row r="10" spans="1:14" ht="11.65">
      <c r="A10" s="399">
        <v>1</v>
      </c>
      <c r="B10" s="221" t="s">
        <v>650</v>
      </c>
      <c r="C10" s="244"/>
      <c r="D10" s="244"/>
    </row>
    <row r="11" spans="1:14" ht="11.65">
      <c r="A11" s="399">
        <v>1.1000000000000001</v>
      </c>
      <c r="B11" s="222" t="s">
        <v>427</v>
      </c>
      <c r="C11" s="245"/>
      <c r="D11" s="245"/>
    </row>
    <row r="12" spans="1:14" ht="11.65">
      <c r="A12" s="400" t="s">
        <v>29</v>
      </c>
      <c r="B12" s="223" t="s">
        <v>2258</v>
      </c>
      <c r="C12" s="326">
        <f>'PAX100'!C26</f>
        <v>0</v>
      </c>
      <c r="D12" s="306"/>
    </row>
    <row r="13" spans="1:14" ht="11.65">
      <c r="A13" s="400" t="s">
        <v>30</v>
      </c>
      <c r="B13" s="223" t="s">
        <v>2259</v>
      </c>
      <c r="C13" s="326">
        <f>'PAX105'!C16</f>
        <v>0</v>
      </c>
      <c r="D13" s="306"/>
    </row>
    <row r="14" spans="1:14" ht="11.65">
      <c r="A14" s="400"/>
      <c r="B14" s="224"/>
      <c r="C14" s="246"/>
      <c r="D14" s="246"/>
    </row>
    <row r="15" spans="1:14" ht="11.65">
      <c r="A15" s="399">
        <v>1.2</v>
      </c>
      <c r="B15" s="225" t="s">
        <v>428</v>
      </c>
      <c r="C15" s="246"/>
      <c r="D15" s="246"/>
    </row>
    <row r="16" spans="1:14" ht="11.65">
      <c r="A16" s="400" t="s">
        <v>31</v>
      </c>
      <c r="B16" s="223" t="s">
        <v>2260</v>
      </c>
      <c r="C16" s="326"/>
      <c r="D16" s="306"/>
    </row>
    <row r="17" spans="1:4" s="100" customFormat="1" ht="11.65">
      <c r="A17" s="399" t="s">
        <v>32</v>
      </c>
      <c r="B17" s="226" t="s">
        <v>1780</v>
      </c>
      <c r="C17" s="309">
        <f>C16+C13+C12</f>
        <v>0</v>
      </c>
      <c r="D17" s="309">
        <f>D16+D13+D12</f>
        <v>0</v>
      </c>
    </row>
    <row r="18" spans="1:4" ht="11.65">
      <c r="A18" s="399">
        <v>1.3</v>
      </c>
      <c r="B18" s="227" t="s">
        <v>429</v>
      </c>
      <c r="C18" s="246"/>
      <c r="D18" s="246"/>
    </row>
    <row r="19" spans="1:4" ht="11.65">
      <c r="A19" s="400" t="s">
        <v>677</v>
      </c>
      <c r="B19" s="223" t="s">
        <v>1887</v>
      </c>
      <c r="C19" s="306"/>
      <c r="D19" s="306"/>
    </row>
    <row r="20" spans="1:4" ht="11.65">
      <c r="A20" s="400" t="s">
        <v>678</v>
      </c>
      <c r="B20" s="223" t="s">
        <v>430</v>
      </c>
      <c r="C20" s="306"/>
      <c r="D20" s="306"/>
    </row>
    <row r="21" spans="1:4" ht="11.65">
      <c r="A21" s="400" t="s">
        <v>679</v>
      </c>
      <c r="B21" s="228" t="s">
        <v>431</v>
      </c>
      <c r="C21" s="306"/>
      <c r="D21" s="306"/>
    </row>
    <row r="22" spans="1:4" ht="11.65">
      <c r="A22" s="400" t="s">
        <v>680</v>
      </c>
      <c r="B22" s="229" t="s">
        <v>2261</v>
      </c>
      <c r="C22" s="326">
        <f>'PAX102'!B62</f>
        <v>0</v>
      </c>
      <c r="D22" s="306"/>
    </row>
    <row r="23" spans="1:4" ht="11.65">
      <c r="A23" s="400" t="s">
        <v>681</v>
      </c>
      <c r="B23" s="223" t="s">
        <v>2100</v>
      </c>
      <c r="C23" s="306"/>
      <c r="D23" s="306"/>
    </row>
    <row r="24" spans="1:4" ht="11.65">
      <c r="A24" s="399" t="s">
        <v>682</v>
      </c>
      <c r="B24" s="230" t="s">
        <v>433</v>
      </c>
      <c r="C24" s="309">
        <f>C17-(C23+C22+C21+C20+C19)</f>
        <v>0</v>
      </c>
      <c r="D24" s="874">
        <f>D17-(D23+D22+D21+D20+D19)</f>
        <v>0</v>
      </c>
    </row>
    <row r="25" spans="1:4" ht="11.65">
      <c r="A25" s="987"/>
      <c r="B25" s="988"/>
      <c r="C25" s="989"/>
      <c r="D25" s="872"/>
    </row>
    <row r="26" spans="1:4" ht="11.65">
      <c r="A26" s="399">
        <v>2</v>
      </c>
      <c r="B26" s="225" t="s">
        <v>1911</v>
      </c>
      <c r="C26" s="309"/>
      <c r="D26" s="309"/>
    </row>
    <row r="27" spans="1:4" ht="11.65">
      <c r="A27" s="400">
        <v>2.1</v>
      </c>
      <c r="B27" s="223" t="s">
        <v>454</v>
      </c>
      <c r="C27" s="326">
        <f>'PAX105'!C10+'PAX105'!C11</f>
        <v>0</v>
      </c>
      <c r="D27" s="306">
        <v>0</v>
      </c>
    </row>
    <row r="28" spans="1:4" ht="11.65">
      <c r="A28" s="400">
        <v>2.2000000000000002</v>
      </c>
      <c r="B28" s="229" t="s">
        <v>2262</v>
      </c>
      <c r="C28" s="326">
        <f>'PAX105'!C12*0.5</f>
        <v>0</v>
      </c>
      <c r="D28" s="306">
        <v>0</v>
      </c>
    </row>
    <row r="29" spans="1:4" ht="11.65">
      <c r="A29" s="400">
        <v>2.2999999999999998</v>
      </c>
      <c r="B29" s="231" t="s">
        <v>1809</v>
      </c>
      <c r="C29" s="326">
        <f>'PAX100'!C28</f>
        <v>0</v>
      </c>
      <c r="D29" s="306">
        <v>0</v>
      </c>
    </row>
    <row r="30" spans="1:4" ht="11.65">
      <c r="A30" s="400">
        <v>2.4</v>
      </c>
      <c r="B30" s="232" t="s">
        <v>434</v>
      </c>
      <c r="C30" s="309">
        <f>SUM(C27:C29)</f>
        <v>0</v>
      </c>
      <c r="D30" s="309">
        <f>SUM(D27:D29)</f>
        <v>0</v>
      </c>
    </row>
    <row r="31" spans="1:4" s="100" customFormat="1" ht="11.65">
      <c r="A31" s="399">
        <v>3</v>
      </c>
      <c r="B31" s="226" t="s">
        <v>1910</v>
      </c>
      <c r="C31" s="575">
        <f>IF(AND(C24&lt;=0,C30&lt;=0),C24+C30,IF(AND(C24&lt;=0,C30&gt;=0),C24,IF(C30&gt;=C24,C24+C24,C24+C30)))</f>
        <v>0</v>
      </c>
      <c r="D31" s="575">
        <f>IF(AND(D24&lt;=0,D30&lt;=0),D24+D30,IF(AND(D24&lt;=0,D30&gt;=0),D24,IF(D30&gt;=D24,D24+D24,D24+D30)))</f>
        <v>0</v>
      </c>
    </row>
    <row r="32" spans="1:4" ht="11.65">
      <c r="A32" s="987"/>
      <c r="B32" s="988"/>
      <c r="C32" s="989"/>
      <c r="D32" s="51"/>
    </row>
    <row r="33" spans="1:6" ht="11.65">
      <c r="A33" s="399">
        <v>4</v>
      </c>
      <c r="B33" s="226" t="s">
        <v>186</v>
      </c>
      <c r="C33" s="326">
        <f>'PAX100'!C21</f>
        <v>0</v>
      </c>
      <c r="D33" s="326">
        <f>'DashBoard Indicators'!C9</f>
        <v>0</v>
      </c>
    </row>
    <row r="34" spans="1:6" ht="11.65">
      <c r="A34" s="400">
        <v>5</v>
      </c>
      <c r="B34" s="227" t="s">
        <v>435</v>
      </c>
      <c r="C34" s="327"/>
      <c r="D34" s="327"/>
    </row>
    <row r="35" spans="1:6" ht="11.65">
      <c r="A35" s="400">
        <v>5.0999999999999996</v>
      </c>
      <c r="B35" s="223" t="s">
        <v>2263</v>
      </c>
      <c r="C35" s="326">
        <f>'PAX100'!C10</f>
        <v>0</v>
      </c>
      <c r="D35" s="306"/>
    </row>
    <row r="36" spans="1:6" ht="11.65">
      <c r="A36" s="400">
        <v>5.2</v>
      </c>
      <c r="B36" s="223" t="s">
        <v>2264</v>
      </c>
      <c r="C36" s="326">
        <f>'PAX102'!B36+'PAX102'!B68</f>
        <v>0</v>
      </c>
      <c r="D36" s="306"/>
    </row>
    <row r="37" spans="1:6" ht="11.65">
      <c r="A37" s="400">
        <v>5.3</v>
      </c>
      <c r="B37" s="223" t="s">
        <v>2265</v>
      </c>
      <c r="C37" s="326">
        <f>'PAX102'!B46</f>
        <v>0</v>
      </c>
      <c r="D37" s="306">
        <v>0</v>
      </c>
    </row>
    <row r="38" spans="1:6" s="101" customFormat="1" ht="11.65">
      <c r="A38" s="726">
        <v>5.4</v>
      </c>
      <c r="B38" s="730" t="s">
        <v>2101</v>
      </c>
      <c r="C38" s="664">
        <f>'PAX100'!C14</f>
        <v>0</v>
      </c>
      <c r="D38" s="306"/>
    </row>
    <row r="39" spans="1:6" ht="11.65">
      <c r="A39" s="400">
        <v>5.5</v>
      </c>
      <c r="B39" s="223" t="s">
        <v>436</v>
      </c>
      <c r="C39" s="326">
        <f>C19</f>
        <v>0</v>
      </c>
      <c r="D39" s="326">
        <f>D19</f>
        <v>0</v>
      </c>
    </row>
    <row r="40" spans="1:6" ht="11.65">
      <c r="A40" s="400">
        <v>5.6</v>
      </c>
      <c r="B40" s="223" t="s">
        <v>431</v>
      </c>
      <c r="C40" s="326">
        <f t="shared" ref="C40:D42" si="0">C21</f>
        <v>0</v>
      </c>
      <c r="D40" s="326">
        <f t="shared" si="0"/>
        <v>0</v>
      </c>
    </row>
    <row r="41" spans="1:6" ht="11.65">
      <c r="A41" s="400">
        <v>5.7</v>
      </c>
      <c r="B41" s="229" t="s">
        <v>2266</v>
      </c>
      <c r="C41" s="326">
        <f t="shared" si="0"/>
        <v>0</v>
      </c>
      <c r="D41" s="326">
        <f t="shared" si="0"/>
        <v>0</v>
      </c>
    </row>
    <row r="42" spans="1:6" ht="11.65">
      <c r="A42" s="400">
        <v>5.8</v>
      </c>
      <c r="B42" s="223" t="s">
        <v>432</v>
      </c>
      <c r="C42" s="326">
        <f t="shared" si="0"/>
        <v>0</v>
      </c>
      <c r="D42" s="326">
        <f t="shared" si="0"/>
        <v>0</v>
      </c>
    </row>
    <row r="43" spans="1:6" s="101" customFormat="1" ht="11.65">
      <c r="A43" s="400">
        <v>5.9</v>
      </c>
      <c r="B43" s="229" t="s">
        <v>1908</v>
      </c>
      <c r="C43" s="326">
        <f>0.8*('PAX102'!B16+'PAX100'!C11+'PAX100'!C12+'PAX100'!C13)</f>
        <v>0</v>
      </c>
      <c r="D43" s="306"/>
      <c r="F43" s="51"/>
    </row>
    <row r="44" spans="1:6" ht="11.65">
      <c r="A44" s="400">
        <v>5.4</v>
      </c>
      <c r="B44" s="231" t="s">
        <v>2045</v>
      </c>
      <c r="C44" s="306"/>
      <c r="D44" s="306"/>
    </row>
    <row r="45" spans="1:6" s="101" customFormat="1" ht="11.65">
      <c r="A45" s="401">
        <v>5.12</v>
      </c>
      <c r="B45" s="229" t="s">
        <v>438</v>
      </c>
      <c r="C45" s="306"/>
      <c r="D45" s="306"/>
      <c r="F45" s="51"/>
    </row>
    <row r="46" spans="1:6" s="101" customFormat="1" ht="11.65">
      <c r="A46" s="401">
        <v>5.13</v>
      </c>
      <c r="B46" s="229" t="s">
        <v>439</v>
      </c>
      <c r="C46" s="306"/>
      <c r="D46" s="306"/>
      <c r="F46" s="51"/>
    </row>
    <row r="47" spans="1:6" s="101" customFormat="1" ht="11.65">
      <c r="A47" s="401">
        <v>5.1100000000000003</v>
      </c>
      <c r="B47" s="229" t="s">
        <v>437</v>
      </c>
      <c r="C47" s="306"/>
      <c r="D47" s="306"/>
    </row>
    <row r="48" spans="1:6" s="101" customFormat="1" ht="11.65">
      <c r="A48" s="401">
        <v>5.14</v>
      </c>
      <c r="B48" s="229" t="s">
        <v>1803</v>
      </c>
      <c r="C48" s="306"/>
      <c r="D48" s="306"/>
    </row>
    <row r="49" spans="1:4" s="101" customFormat="1" ht="11.65">
      <c r="A49" s="401">
        <v>5.15</v>
      </c>
      <c r="B49" s="229" t="s">
        <v>440</v>
      </c>
      <c r="C49" s="306"/>
      <c r="D49" s="306"/>
    </row>
    <row r="50" spans="1:4" s="101" customFormat="1" ht="11.65">
      <c r="A50" s="401">
        <v>5.16</v>
      </c>
      <c r="B50" s="229" t="s">
        <v>441</v>
      </c>
      <c r="C50" s="306"/>
      <c r="D50" s="306"/>
    </row>
    <row r="51" spans="1:4" ht="11.65">
      <c r="A51" s="402">
        <v>5.17</v>
      </c>
      <c r="B51" s="233" t="s">
        <v>1718</v>
      </c>
      <c r="C51" s="309">
        <f>C33-(SUM(C35:C50))</f>
        <v>0</v>
      </c>
      <c r="D51" s="309">
        <f>D33-(SUM(D35:D50))</f>
        <v>0</v>
      </c>
    </row>
    <row r="52" spans="1:4" ht="11.65">
      <c r="A52" s="987"/>
      <c r="B52" s="988"/>
      <c r="C52" s="989"/>
      <c r="D52" s="51"/>
    </row>
    <row r="53" spans="1:4" ht="11.65">
      <c r="A53" s="987"/>
      <c r="B53" s="988" t="s">
        <v>5</v>
      </c>
      <c r="C53" s="989"/>
      <c r="D53" s="51"/>
    </row>
    <row r="54" spans="1:4" ht="11.65">
      <c r="A54" s="400">
        <v>6</v>
      </c>
      <c r="B54" s="229" t="s">
        <v>2267</v>
      </c>
      <c r="C54" s="326">
        <f>'PAX105'!C24</f>
        <v>0</v>
      </c>
      <c r="D54" s="326">
        <f>'PAX105'!D36</f>
        <v>0</v>
      </c>
    </row>
    <row r="55" spans="1:4" s="100" customFormat="1" ht="11.65">
      <c r="A55" s="399">
        <v>7</v>
      </c>
      <c r="B55" s="226" t="s">
        <v>1719</v>
      </c>
      <c r="C55" s="309">
        <f>C54+C51</f>
        <v>0</v>
      </c>
      <c r="D55" s="309">
        <f>D54+D51</f>
        <v>0</v>
      </c>
    </row>
    <row r="56" spans="1:4" ht="11.65">
      <c r="A56" s="400">
        <v>8</v>
      </c>
      <c r="B56" s="234" t="s">
        <v>1720</v>
      </c>
      <c r="C56" s="417" t="e">
        <f>C31/C55</f>
        <v>#DIV/0!</v>
      </c>
      <c r="D56" s="417" t="e">
        <f>D31/D55</f>
        <v>#DIV/0!</v>
      </c>
    </row>
    <row r="57" spans="1:4" ht="12" thickBot="1">
      <c r="A57" s="403">
        <v>9</v>
      </c>
      <c r="B57" s="247" t="s">
        <v>1926</v>
      </c>
      <c r="C57" s="307">
        <f>C31-(C58*C55)</f>
        <v>0</v>
      </c>
      <c r="D57" s="307">
        <f>D31-(D58*D55)</f>
        <v>0</v>
      </c>
    </row>
    <row r="58" spans="1:4" ht="12" thickBot="1">
      <c r="A58" s="403"/>
      <c r="B58" s="663" t="s">
        <v>1927</v>
      </c>
      <c r="C58" s="661">
        <v>0.1</v>
      </c>
      <c r="D58" s="661">
        <v>0.1</v>
      </c>
    </row>
    <row r="59" spans="1:4" s="102" customFormat="1" ht="17.45" customHeight="1">
      <c r="A59" s="52"/>
      <c r="B59" s="53"/>
      <c r="C59" s="54"/>
      <c r="D59" s="54"/>
    </row>
    <row r="62" spans="1:4" s="102" customFormat="1" ht="17.45" customHeight="1">
      <c r="A62" s="55"/>
      <c r="B62" s="51"/>
      <c r="C62" s="54"/>
      <c r="D62" s="54"/>
    </row>
    <row r="63" spans="1:4" s="102" customFormat="1" ht="17.45" customHeight="1">
      <c r="A63" s="52"/>
      <c r="B63" s="56"/>
      <c r="C63" s="54"/>
      <c r="D63" s="54"/>
    </row>
    <row r="64" spans="1:4" s="102" customFormat="1" ht="17.45" customHeight="1">
      <c r="A64" s="57"/>
      <c r="B64" s="51"/>
      <c r="C64" s="54"/>
      <c r="D64" s="54"/>
    </row>
  </sheetData>
  <sheetProtection algorithmName="SHA-512" hashValue="igHUxrbfU+p2q3ID0dJTo+b5MMnRFr/BOqVV9DooGr4IS8kac1hB99C6nEx4YX1H0xYVPUqLU6J1sRczpWFDCw==" saltValue="rm39VfPPulzzhWI9v/ZPUA==" spinCount="100000" sheet="1" objects="1" scenarios="1"/>
  <mergeCells count="4">
    <mergeCell ref="A25:C25"/>
    <mergeCell ref="A32:C32"/>
    <mergeCell ref="A52:C52"/>
    <mergeCell ref="A53:C53"/>
  </mergeCells>
  <conditionalFormatting sqref="C56:D56">
    <cfRule type="expression" dxfId="0" priority="1">
      <formula>$C$56&lt;10%</formula>
    </cfRule>
  </conditionalFormatting>
  <dataValidations count="1">
    <dataValidation type="decimal" operator="greaterThanOrEqual" allowBlank="1" showInputMessage="1" showErrorMessage="1" sqref="C12:D12 C19:D23 C35:D50 C29:D29" xr:uid="{00000000-0002-0000-1300-000000000000}">
      <formula1>0</formula1>
    </dataValidation>
  </dataValidations>
  <pageMargins left="0.70866141732283472" right="0.70866141732283472" top="0.74803149606299213" bottom="0.74803149606299213" header="0.31496062992125984" footer="0.31496062992125984"/>
  <pageSetup scale="98" orientation="portrait" horizontalDpi="300" verticalDpi="300" r:id="rId1"/>
  <headerFooter>
    <oddHeader>&amp;C&amp;"Calibri"&amp;10&amp;K000000 PUBLIC&amp;1#_x000D_&amp;G</oddHeader>
    <oddFooter>&amp;C
Capital Adequacy Return</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28">
    <tabColor rgb="FFFF0000"/>
  </sheetPr>
  <dimension ref="A1:J27"/>
  <sheetViews>
    <sheetView showGridLines="0" topLeftCell="C19" zoomScaleNormal="100" zoomScaleSheetLayoutView="70" workbookViewId="0">
      <selection activeCell="C8" sqref="C8"/>
    </sheetView>
  </sheetViews>
  <sheetFormatPr defaultColWidth="8.86328125" defaultRowHeight="17.45" customHeight="1"/>
  <cols>
    <col min="1" max="1" width="11.265625" style="59" customWidth="1"/>
    <col min="2" max="2" width="59.73046875" style="59" bestFit="1" customWidth="1"/>
    <col min="3" max="8" width="23.265625" style="59" customWidth="1"/>
    <col min="9" max="9" width="24.86328125" style="59" customWidth="1"/>
    <col min="10" max="16384" width="8.86328125" style="59"/>
  </cols>
  <sheetData>
    <row r="1" spans="1:10" s="200" customFormat="1" ht="15">
      <c r="A1" s="389" t="s">
        <v>1890</v>
      </c>
      <c r="B1" s="46"/>
      <c r="C1" s="390" t="s">
        <v>2131</v>
      </c>
      <c r="D1" s="414"/>
      <c r="E1" s="415"/>
      <c r="F1" s="415"/>
      <c r="G1" s="415"/>
      <c r="H1" s="415"/>
      <c r="I1" s="415"/>
      <c r="J1" s="415"/>
    </row>
    <row r="2" spans="1:10" s="200" customFormat="1" ht="0.4" customHeight="1">
      <c r="A2" s="407"/>
      <c r="B2" s="278"/>
      <c r="C2" s="278"/>
      <c r="D2" s="414"/>
      <c r="E2" s="415"/>
      <c r="F2" s="415"/>
      <c r="G2" s="415"/>
      <c r="H2" s="415"/>
      <c r="I2" s="415"/>
      <c r="J2" s="415"/>
    </row>
    <row r="3" spans="1:10" s="200" customFormat="1" ht="12.4" customHeight="1">
      <c r="A3" s="418" t="s">
        <v>153</v>
      </c>
      <c r="B3" s="451">
        <f>'Cover Page'!C2</f>
        <v>0</v>
      </c>
      <c r="C3" s="278"/>
      <c r="D3" s="414"/>
      <c r="E3" s="415"/>
      <c r="F3" s="415"/>
      <c r="G3" s="415"/>
      <c r="H3" s="415"/>
      <c r="I3" s="415"/>
      <c r="J3" s="415"/>
    </row>
    <row r="4" spans="1:10" s="200" customFormat="1" ht="12.4" customHeight="1">
      <c r="A4" s="418" t="s">
        <v>637</v>
      </c>
      <c r="B4" s="451">
        <f>'Cover Page'!C3</f>
        <v>0</v>
      </c>
      <c r="C4" s="278"/>
      <c r="D4" s="414"/>
      <c r="E4" s="415"/>
      <c r="F4" s="415"/>
      <c r="G4" s="415"/>
      <c r="H4" s="415"/>
      <c r="I4" s="415"/>
      <c r="J4" s="415"/>
    </row>
    <row r="5" spans="1:10" s="200" customFormat="1" ht="13.5" customHeight="1">
      <c r="A5" s="418" t="s">
        <v>638</v>
      </c>
      <c r="B5" s="452" t="str">
        <f>'Cover Page'!C4</f>
        <v>10/00/2000</v>
      </c>
      <c r="C5" s="278"/>
      <c r="D5" s="414"/>
      <c r="E5" s="415"/>
      <c r="F5" s="415"/>
      <c r="G5" s="415"/>
      <c r="H5" s="415"/>
      <c r="I5" s="415"/>
      <c r="J5" s="415"/>
    </row>
    <row r="6" spans="1:10" s="412" customFormat="1" ht="24" customHeight="1">
      <c r="A6" s="426" t="s">
        <v>2404</v>
      </c>
      <c r="B6" s="427"/>
      <c r="C6" s="428"/>
      <c r="D6" s="428"/>
      <c r="F6" s="429"/>
      <c r="G6" s="429"/>
      <c r="H6" s="429"/>
    </row>
    <row r="7" spans="1:10" ht="17.45" customHeight="1">
      <c r="A7" s="130" t="s">
        <v>110</v>
      </c>
      <c r="B7" s="129" t="s">
        <v>3</v>
      </c>
      <c r="C7" s="965" t="s">
        <v>478</v>
      </c>
      <c r="D7" s="965"/>
      <c r="E7" s="965"/>
      <c r="F7" s="965"/>
      <c r="G7" s="965"/>
      <c r="H7" s="965"/>
      <c r="I7" s="965"/>
    </row>
    <row r="8" spans="1:10" ht="17.45" customHeight="1">
      <c r="A8" s="130"/>
      <c r="B8" s="130"/>
      <c r="C8" s="248" t="s">
        <v>300</v>
      </c>
      <c r="D8" s="248" t="s">
        <v>301</v>
      </c>
      <c r="E8" s="248" t="s">
        <v>302</v>
      </c>
      <c r="F8" s="248" t="s">
        <v>303</v>
      </c>
      <c r="G8" s="248" t="s">
        <v>304</v>
      </c>
      <c r="H8" s="248" t="s">
        <v>1781</v>
      </c>
      <c r="I8" s="248" t="s">
        <v>105</v>
      </c>
    </row>
    <row r="9" spans="1:10" ht="32.65" customHeight="1">
      <c r="A9" s="254" t="s">
        <v>5</v>
      </c>
      <c r="B9" s="249" t="s">
        <v>305</v>
      </c>
      <c r="C9" s="990" t="s">
        <v>33</v>
      </c>
      <c r="D9" s="990"/>
      <c r="E9" s="990"/>
      <c r="F9" s="990"/>
      <c r="G9" s="990"/>
      <c r="H9" s="990"/>
      <c r="I9" s="990"/>
    </row>
    <row r="10" spans="1:10" ht="17.45" customHeight="1">
      <c r="A10" s="254">
        <v>1.1000000000000001</v>
      </c>
      <c r="B10" s="250" t="s">
        <v>1811</v>
      </c>
      <c r="C10" s="328"/>
      <c r="D10" s="328"/>
      <c r="E10" s="328"/>
      <c r="F10" s="328"/>
      <c r="G10" s="328"/>
      <c r="H10" s="328"/>
      <c r="I10" s="445">
        <f>SUM(C10:H10)</f>
        <v>0</v>
      </c>
    </row>
    <row r="11" spans="1:10" ht="17.45" customHeight="1">
      <c r="A11" s="254">
        <v>1.2</v>
      </c>
      <c r="B11" s="250" t="s">
        <v>1812</v>
      </c>
      <c r="C11" s="328"/>
      <c r="D11" s="328"/>
      <c r="E11" s="328"/>
      <c r="F11" s="328"/>
      <c r="G11" s="328"/>
      <c r="H11" s="328"/>
      <c r="I11" s="445">
        <f t="shared" ref="I11:I18" si="0">SUM(C11:H11)</f>
        <v>0</v>
      </c>
    </row>
    <row r="12" spans="1:10" ht="17.45" customHeight="1">
      <c r="A12" s="254">
        <v>1.3</v>
      </c>
      <c r="B12" s="250" t="s">
        <v>1813</v>
      </c>
      <c r="C12" s="328"/>
      <c r="D12" s="328"/>
      <c r="E12" s="328"/>
      <c r="F12" s="328"/>
      <c r="G12" s="328"/>
      <c r="H12" s="328"/>
      <c r="I12" s="445">
        <f t="shared" si="0"/>
        <v>0</v>
      </c>
    </row>
    <row r="13" spans="1:10" ht="17.45" customHeight="1">
      <c r="A13" s="254">
        <v>1.4</v>
      </c>
      <c r="B13" s="250" t="s">
        <v>1816</v>
      </c>
      <c r="C13" s="328"/>
      <c r="D13" s="328"/>
      <c r="E13" s="328"/>
      <c r="F13" s="328"/>
      <c r="G13" s="328"/>
      <c r="H13" s="328"/>
      <c r="I13" s="445">
        <f t="shared" si="0"/>
        <v>0</v>
      </c>
    </row>
    <row r="14" spans="1:10" ht="17.45" customHeight="1">
      <c r="A14" s="254">
        <v>1.5</v>
      </c>
      <c r="B14" s="250" t="s">
        <v>1814</v>
      </c>
      <c r="C14" s="328"/>
      <c r="D14" s="328"/>
      <c r="E14" s="328"/>
      <c r="F14" s="328"/>
      <c r="G14" s="328"/>
      <c r="H14" s="328"/>
      <c r="I14" s="445">
        <f t="shared" si="0"/>
        <v>0</v>
      </c>
    </row>
    <row r="15" spans="1:10" ht="17.45" customHeight="1">
      <c r="A15" s="254">
        <v>1.6</v>
      </c>
      <c r="B15" s="250" t="s">
        <v>1815</v>
      </c>
      <c r="C15" s="328"/>
      <c r="D15" s="328"/>
      <c r="E15" s="328"/>
      <c r="F15" s="328"/>
      <c r="G15" s="328"/>
      <c r="H15" s="328"/>
      <c r="I15" s="445">
        <f t="shared" si="0"/>
        <v>0</v>
      </c>
    </row>
    <row r="16" spans="1:10" ht="17.45" customHeight="1">
      <c r="A16" s="254">
        <v>1.7</v>
      </c>
      <c r="B16" s="250" t="s">
        <v>1817</v>
      </c>
      <c r="C16" s="328"/>
      <c r="D16" s="328"/>
      <c r="E16" s="328"/>
      <c r="F16" s="328"/>
      <c r="G16" s="328"/>
      <c r="H16" s="328"/>
      <c r="I16" s="445">
        <f t="shared" si="0"/>
        <v>0</v>
      </c>
    </row>
    <row r="17" spans="1:9" ht="17.45" customHeight="1">
      <c r="A17" s="254">
        <v>1.8</v>
      </c>
      <c r="B17" s="250" t="s">
        <v>1818</v>
      </c>
      <c r="C17" s="328"/>
      <c r="D17" s="328"/>
      <c r="E17" s="328"/>
      <c r="F17" s="328"/>
      <c r="G17" s="328"/>
      <c r="H17" s="328"/>
      <c r="I17" s="445">
        <f t="shared" si="0"/>
        <v>0</v>
      </c>
    </row>
    <row r="18" spans="1:9" ht="17.45" customHeight="1">
      <c r="A18" s="254">
        <v>1.9</v>
      </c>
      <c r="B18" s="251" t="s">
        <v>1819</v>
      </c>
      <c r="C18" s="236">
        <f t="shared" ref="C18:H18" si="1">SUM(C10:C17)</f>
        <v>0</v>
      </c>
      <c r="D18" s="236">
        <f t="shared" si="1"/>
        <v>0</v>
      </c>
      <c r="E18" s="236">
        <f t="shared" si="1"/>
        <v>0</v>
      </c>
      <c r="F18" s="236">
        <f t="shared" si="1"/>
        <v>0</v>
      </c>
      <c r="G18" s="236">
        <f t="shared" si="1"/>
        <v>0</v>
      </c>
      <c r="H18" s="236">
        <f t="shared" si="1"/>
        <v>0</v>
      </c>
      <c r="I18" s="445">
        <f t="shared" si="0"/>
        <v>0</v>
      </c>
    </row>
    <row r="19" spans="1:9" ht="33" customHeight="1">
      <c r="A19" s="254" t="s">
        <v>5</v>
      </c>
      <c r="B19" s="249" t="s">
        <v>306</v>
      </c>
      <c r="C19" s="990" t="s">
        <v>33</v>
      </c>
      <c r="D19" s="990" t="s">
        <v>33</v>
      </c>
      <c r="E19" s="990" t="s">
        <v>33</v>
      </c>
      <c r="F19" s="990" t="s">
        <v>33</v>
      </c>
      <c r="G19" s="990" t="s">
        <v>33</v>
      </c>
      <c r="H19" s="990" t="s">
        <v>33</v>
      </c>
      <c r="I19" s="990" t="s">
        <v>33</v>
      </c>
    </row>
    <row r="20" spans="1:9" ht="17.45" customHeight="1">
      <c r="A20" s="254">
        <v>2.1</v>
      </c>
      <c r="B20" s="250" t="s">
        <v>1820</v>
      </c>
      <c r="C20" s="329"/>
      <c r="D20" s="329"/>
      <c r="E20" s="329"/>
      <c r="F20" s="329"/>
      <c r="G20" s="329"/>
      <c r="H20" s="329"/>
      <c r="I20" s="445">
        <f>SUM(C20:H20)</f>
        <v>0</v>
      </c>
    </row>
    <row r="21" spans="1:9" ht="17.45" customHeight="1">
      <c r="A21" s="254">
        <v>2.2000000000000002</v>
      </c>
      <c r="B21" s="250" t="s">
        <v>1821</v>
      </c>
      <c r="C21" s="329"/>
      <c r="D21" s="329"/>
      <c r="E21" s="329"/>
      <c r="F21" s="329"/>
      <c r="G21" s="329"/>
      <c r="H21" s="329"/>
      <c r="I21" s="445">
        <f t="shared" ref="I21:I25" si="2">SUM(C21:H21)</f>
        <v>0</v>
      </c>
    </row>
    <row r="22" spans="1:9" ht="17.45" customHeight="1">
      <c r="A22" s="254">
        <v>2.2999999999999998</v>
      </c>
      <c r="B22" s="250" t="s">
        <v>2268</v>
      </c>
      <c r="C22" s="329"/>
      <c r="D22" s="329"/>
      <c r="E22" s="329"/>
      <c r="F22" s="329"/>
      <c r="G22" s="329"/>
      <c r="H22" s="329"/>
      <c r="I22" s="445">
        <f t="shared" si="2"/>
        <v>0</v>
      </c>
    </row>
    <row r="23" spans="1:9" ht="17.45" customHeight="1">
      <c r="A23" s="254">
        <v>2.4</v>
      </c>
      <c r="B23" s="250" t="s">
        <v>2269</v>
      </c>
      <c r="C23" s="329"/>
      <c r="D23" s="329"/>
      <c r="E23" s="329"/>
      <c r="F23" s="329"/>
      <c r="G23" s="329"/>
      <c r="H23" s="329"/>
      <c r="I23" s="445">
        <f t="shared" si="2"/>
        <v>0</v>
      </c>
    </row>
    <row r="24" spans="1:9" ht="17.45" customHeight="1">
      <c r="A24" s="254">
        <v>2.5</v>
      </c>
      <c r="B24" s="250" t="s">
        <v>1717</v>
      </c>
      <c r="C24" s="329"/>
      <c r="D24" s="329"/>
      <c r="E24" s="329"/>
      <c r="F24" s="329"/>
      <c r="G24" s="329"/>
      <c r="H24" s="329"/>
      <c r="I24" s="445">
        <f t="shared" si="2"/>
        <v>0</v>
      </c>
    </row>
    <row r="25" spans="1:9" ht="17.45" customHeight="1">
      <c r="A25" s="254">
        <v>2.6</v>
      </c>
      <c r="B25" s="251" t="s">
        <v>1822</v>
      </c>
      <c r="C25" s="236">
        <f>SUM(C20:C24)</f>
        <v>0</v>
      </c>
      <c r="D25" s="236">
        <f t="shared" ref="D25:H25" si="3">SUM(D20:D24)</f>
        <v>0</v>
      </c>
      <c r="E25" s="236">
        <f t="shared" si="3"/>
        <v>0</v>
      </c>
      <c r="F25" s="236">
        <f t="shared" si="3"/>
        <v>0</v>
      </c>
      <c r="G25" s="236">
        <f t="shared" si="3"/>
        <v>0</v>
      </c>
      <c r="H25" s="236">
        <f t="shared" si="3"/>
        <v>0</v>
      </c>
      <c r="I25" s="445">
        <f t="shared" si="2"/>
        <v>0</v>
      </c>
    </row>
    <row r="26" spans="1:9" ht="26.65" customHeight="1">
      <c r="A26" s="459">
        <v>3</v>
      </c>
      <c r="B26" s="252" t="s">
        <v>1823</v>
      </c>
      <c r="C26" s="236">
        <f>C18-C25</f>
        <v>0</v>
      </c>
      <c r="D26" s="236">
        <f t="shared" ref="D26:I26" si="4">D18-D25</f>
        <v>0</v>
      </c>
      <c r="E26" s="236">
        <f t="shared" si="4"/>
        <v>0</v>
      </c>
      <c r="F26" s="236">
        <f t="shared" si="4"/>
        <v>0</v>
      </c>
      <c r="G26" s="236">
        <f t="shared" si="4"/>
        <v>0</v>
      </c>
      <c r="H26" s="236">
        <f t="shared" si="4"/>
        <v>0</v>
      </c>
      <c r="I26" s="445">
        <f t="shared" si="4"/>
        <v>0</v>
      </c>
    </row>
    <row r="27" spans="1:9" ht="17.45" customHeight="1">
      <c r="A27" s="459">
        <v>4</v>
      </c>
      <c r="B27" s="253" t="s">
        <v>307</v>
      </c>
      <c r="C27" s="443" t="e">
        <f>C26/C18</f>
        <v>#DIV/0!</v>
      </c>
      <c r="D27" s="443" t="e">
        <f t="shared" ref="D27:I27" si="5">D26/D18</f>
        <v>#DIV/0!</v>
      </c>
      <c r="E27" s="443" t="e">
        <f t="shared" si="5"/>
        <v>#DIV/0!</v>
      </c>
      <c r="F27" s="443" t="e">
        <f t="shared" si="5"/>
        <v>#DIV/0!</v>
      </c>
      <c r="G27" s="443" t="e">
        <f t="shared" si="5"/>
        <v>#DIV/0!</v>
      </c>
      <c r="H27" s="443" t="e">
        <f t="shared" si="5"/>
        <v>#DIV/0!</v>
      </c>
      <c r="I27" s="444" t="e">
        <f t="shared" si="5"/>
        <v>#DIV/0!</v>
      </c>
    </row>
  </sheetData>
  <sheetProtection algorithmName="SHA-512" hashValue="QSabHNBo4gvaNlX6NqtynhEEG1IbmZ1Q43mispXQh7W12+Nk+VPzN63metRFbNb2aYcZilBn5T82q65M5PITdQ==" saltValue="bcX/8KlNF/bHFnXSiEXFog==" spinCount="100000" sheet="1" objects="1" scenarios="1"/>
  <mergeCells count="3">
    <mergeCell ref="C7:I7"/>
    <mergeCell ref="C9:I9"/>
    <mergeCell ref="C19:I19"/>
  </mergeCells>
  <dataValidations count="1">
    <dataValidation type="decimal" operator="greaterThanOrEqual" allowBlank="1" showInputMessage="1" showErrorMessage="1" sqref="C10:I18 C20:I24" xr:uid="{00000000-0002-0000-1400-000000000000}">
      <formula1>0</formula1>
    </dataValidation>
  </dataValidations>
  <pageMargins left="0.7" right="0.7" top="0.75" bottom="0.75" header="0.3" footer="0.3"/>
  <pageSetup paperSize="9" orientation="portrait" r:id="rId1"/>
  <headerFooter>
    <oddHeader>&amp;C&amp;"Calibri"&amp;10&amp;K000000 PUBLIC&amp;1#_x000D_&amp;G</oddHeader>
    <oddFooter>&amp;C_x000D_&amp;1#&amp;"Calibri"&amp;10&amp;K000000 PUBLIC</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9">
    <tabColor rgb="FFFF0000"/>
  </sheetPr>
  <dimension ref="A1:J341"/>
  <sheetViews>
    <sheetView showGridLines="0" zoomScaleNormal="100" zoomScaleSheetLayoutView="90" workbookViewId="0">
      <selection activeCell="C23" sqref="C23"/>
    </sheetView>
  </sheetViews>
  <sheetFormatPr defaultColWidth="10.86328125" defaultRowHeight="15.4"/>
  <cols>
    <col min="1" max="1" width="11.59765625" style="271" customWidth="1"/>
    <col min="2" max="2" width="57.73046875" style="271" customWidth="1"/>
    <col min="3" max="3" width="29.59765625" style="272" bestFit="1" customWidth="1"/>
    <col min="4" max="4" width="15.3984375" style="273" bestFit="1" customWidth="1"/>
    <col min="5" max="5" width="22.1328125" style="685" bestFit="1" customWidth="1"/>
    <col min="6" max="6" width="10.86328125" style="266"/>
    <col min="7" max="8" width="10.86328125" style="267"/>
    <col min="9" max="254" width="10.86328125" style="42"/>
    <col min="255" max="255" width="10.86328125" style="42" customWidth="1"/>
    <col min="256" max="256" width="64.86328125" style="42" bestFit="1" customWidth="1"/>
    <col min="257" max="257" width="26.59765625" style="42" bestFit="1" customWidth="1"/>
    <col min="258" max="258" width="22.1328125" style="42" bestFit="1" customWidth="1"/>
    <col min="259" max="259" width="27.59765625" style="42" customWidth="1"/>
    <col min="260" max="260" width="6.59765625" style="42" customWidth="1"/>
    <col min="261" max="510" width="10.86328125" style="42"/>
    <col min="511" max="511" width="10.86328125" style="42" customWidth="1"/>
    <col min="512" max="512" width="64.86328125" style="42" bestFit="1" customWidth="1"/>
    <col min="513" max="513" width="26.59765625" style="42" bestFit="1" customWidth="1"/>
    <col min="514" max="514" width="22.1328125" style="42" bestFit="1" customWidth="1"/>
    <col min="515" max="515" width="27.59765625" style="42" customWidth="1"/>
    <col min="516" max="516" width="6.59765625" style="42" customWidth="1"/>
    <col min="517" max="766" width="10.86328125" style="42"/>
    <col min="767" max="767" width="10.86328125" style="42" customWidth="1"/>
    <col min="768" max="768" width="64.86328125" style="42" bestFit="1" customWidth="1"/>
    <col min="769" max="769" width="26.59765625" style="42" bestFit="1" customWidth="1"/>
    <col min="770" max="770" width="22.1328125" style="42" bestFit="1" customWidth="1"/>
    <col min="771" max="771" width="27.59765625" style="42" customWidth="1"/>
    <col min="772" max="772" width="6.59765625" style="42" customWidth="1"/>
    <col min="773" max="1022" width="10.86328125" style="42"/>
    <col min="1023" max="1023" width="10.86328125" style="42" customWidth="1"/>
    <col min="1024" max="1024" width="64.86328125" style="42" bestFit="1" customWidth="1"/>
    <col min="1025" max="1025" width="26.59765625" style="42" bestFit="1" customWidth="1"/>
    <col min="1026" max="1026" width="22.1328125" style="42" bestFit="1" customWidth="1"/>
    <col min="1027" max="1027" width="27.59765625" style="42" customWidth="1"/>
    <col min="1028" max="1028" width="6.59765625" style="42" customWidth="1"/>
    <col min="1029" max="1278" width="10.86328125" style="42"/>
    <col min="1279" max="1279" width="10.86328125" style="42" customWidth="1"/>
    <col min="1280" max="1280" width="64.86328125" style="42" bestFit="1" customWidth="1"/>
    <col min="1281" max="1281" width="26.59765625" style="42" bestFit="1" customWidth="1"/>
    <col min="1282" max="1282" width="22.1328125" style="42" bestFit="1" customWidth="1"/>
    <col min="1283" max="1283" width="27.59765625" style="42" customWidth="1"/>
    <col min="1284" max="1284" width="6.59765625" style="42" customWidth="1"/>
    <col min="1285" max="1534" width="10.86328125" style="42"/>
    <col min="1535" max="1535" width="10.86328125" style="42" customWidth="1"/>
    <col min="1536" max="1536" width="64.86328125" style="42" bestFit="1" customWidth="1"/>
    <col min="1537" max="1537" width="26.59765625" style="42" bestFit="1" customWidth="1"/>
    <col min="1538" max="1538" width="22.1328125" style="42" bestFit="1" customWidth="1"/>
    <col min="1539" max="1539" width="27.59765625" style="42" customWidth="1"/>
    <col min="1540" max="1540" width="6.59765625" style="42" customWidth="1"/>
    <col min="1541" max="1790" width="10.86328125" style="42"/>
    <col min="1791" max="1791" width="10.86328125" style="42" customWidth="1"/>
    <col min="1792" max="1792" width="64.86328125" style="42" bestFit="1" customWidth="1"/>
    <col min="1793" max="1793" width="26.59765625" style="42" bestFit="1" customWidth="1"/>
    <col min="1794" max="1794" width="22.1328125" style="42" bestFit="1" customWidth="1"/>
    <col min="1795" max="1795" width="27.59765625" style="42" customWidth="1"/>
    <col min="1796" max="1796" width="6.59765625" style="42" customWidth="1"/>
    <col min="1797" max="2046" width="10.86328125" style="42"/>
    <col min="2047" max="2047" width="10.86328125" style="42" customWidth="1"/>
    <col min="2048" max="2048" width="64.86328125" style="42" bestFit="1" customWidth="1"/>
    <col min="2049" max="2049" width="26.59765625" style="42" bestFit="1" customWidth="1"/>
    <col min="2050" max="2050" width="22.1328125" style="42" bestFit="1" customWidth="1"/>
    <col min="2051" max="2051" width="27.59765625" style="42" customWidth="1"/>
    <col min="2052" max="2052" width="6.59765625" style="42" customWidth="1"/>
    <col min="2053" max="2302" width="10.86328125" style="42"/>
    <col min="2303" max="2303" width="10.86328125" style="42" customWidth="1"/>
    <col min="2304" max="2304" width="64.86328125" style="42" bestFit="1" customWidth="1"/>
    <col min="2305" max="2305" width="26.59765625" style="42" bestFit="1" customWidth="1"/>
    <col min="2306" max="2306" width="22.1328125" style="42" bestFit="1" customWidth="1"/>
    <col min="2307" max="2307" width="27.59765625" style="42" customWidth="1"/>
    <col min="2308" max="2308" width="6.59765625" style="42" customWidth="1"/>
    <col min="2309" max="2558" width="10.86328125" style="42"/>
    <col min="2559" max="2559" width="10.86328125" style="42" customWidth="1"/>
    <col min="2560" max="2560" width="64.86328125" style="42" bestFit="1" customWidth="1"/>
    <col min="2561" max="2561" width="26.59765625" style="42" bestFit="1" customWidth="1"/>
    <col min="2562" max="2562" width="22.1328125" style="42" bestFit="1" customWidth="1"/>
    <col min="2563" max="2563" width="27.59765625" style="42" customWidth="1"/>
    <col min="2564" max="2564" width="6.59765625" style="42" customWidth="1"/>
    <col min="2565" max="2814" width="10.86328125" style="42"/>
    <col min="2815" max="2815" width="10.86328125" style="42" customWidth="1"/>
    <col min="2816" max="2816" width="64.86328125" style="42" bestFit="1" customWidth="1"/>
    <col min="2817" max="2817" width="26.59765625" style="42" bestFit="1" customWidth="1"/>
    <col min="2818" max="2818" width="22.1328125" style="42" bestFit="1" customWidth="1"/>
    <col min="2819" max="2819" width="27.59765625" style="42" customWidth="1"/>
    <col min="2820" max="2820" width="6.59765625" style="42" customWidth="1"/>
    <col min="2821" max="3070" width="10.86328125" style="42"/>
    <col min="3071" max="3071" width="10.86328125" style="42" customWidth="1"/>
    <col min="3072" max="3072" width="64.86328125" style="42" bestFit="1" customWidth="1"/>
    <col min="3073" max="3073" width="26.59765625" style="42" bestFit="1" customWidth="1"/>
    <col min="3074" max="3074" width="22.1328125" style="42" bestFit="1" customWidth="1"/>
    <col min="3075" max="3075" width="27.59765625" style="42" customWidth="1"/>
    <col min="3076" max="3076" width="6.59765625" style="42" customWidth="1"/>
    <col min="3077" max="3326" width="10.86328125" style="42"/>
    <col min="3327" max="3327" width="10.86328125" style="42" customWidth="1"/>
    <col min="3328" max="3328" width="64.86328125" style="42" bestFit="1" customWidth="1"/>
    <col min="3329" max="3329" width="26.59765625" style="42" bestFit="1" customWidth="1"/>
    <col min="3330" max="3330" width="22.1328125" style="42" bestFit="1" customWidth="1"/>
    <col min="3331" max="3331" width="27.59765625" style="42" customWidth="1"/>
    <col min="3332" max="3332" width="6.59765625" style="42" customWidth="1"/>
    <col min="3333" max="3582" width="10.86328125" style="42"/>
    <col min="3583" max="3583" width="10.86328125" style="42" customWidth="1"/>
    <col min="3584" max="3584" width="64.86328125" style="42" bestFit="1" customWidth="1"/>
    <col min="3585" max="3585" width="26.59765625" style="42" bestFit="1" customWidth="1"/>
    <col min="3586" max="3586" width="22.1328125" style="42" bestFit="1" customWidth="1"/>
    <col min="3587" max="3587" width="27.59765625" style="42" customWidth="1"/>
    <col min="3588" max="3588" width="6.59765625" style="42" customWidth="1"/>
    <col min="3589" max="3838" width="10.86328125" style="42"/>
    <col min="3839" max="3839" width="10.86328125" style="42" customWidth="1"/>
    <col min="3840" max="3840" width="64.86328125" style="42" bestFit="1" customWidth="1"/>
    <col min="3841" max="3841" width="26.59765625" style="42" bestFit="1" customWidth="1"/>
    <col min="3842" max="3842" width="22.1328125" style="42" bestFit="1" customWidth="1"/>
    <col min="3843" max="3843" width="27.59765625" style="42" customWidth="1"/>
    <col min="3844" max="3844" width="6.59765625" style="42" customWidth="1"/>
    <col min="3845" max="4094" width="10.86328125" style="42"/>
    <col min="4095" max="4095" width="10.86328125" style="42" customWidth="1"/>
    <col min="4096" max="4096" width="64.86328125" style="42" bestFit="1" customWidth="1"/>
    <col min="4097" max="4097" width="26.59765625" style="42" bestFit="1" customWidth="1"/>
    <col min="4098" max="4098" width="22.1328125" style="42" bestFit="1" customWidth="1"/>
    <col min="4099" max="4099" width="27.59765625" style="42" customWidth="1"/>
    <col min="4100" max="4100" width="6.59765625" style="42" customWidth="1"/>
    <col min="4101" max="4350" width="10.86328125" style="42"/>
    <col min="4351" max="4351" width="10.86328125" style="42" customWidth="1"/>
    <col min="4352" max="4352" width="64.86328125" style="42" bestFit="1" customWidth="1"/>
    <col min="4353" max="4353" width="26.59765625" style="42" bestFit="1" customWidth="1"/>
    <col min="4354" max="4354" width="22.1328125" style="42" bestFit="1" customWidth="1"/>
    <col min="4355" max="4355" width="27.59765625" style="42" customWidth="1"/>
    <col min="4356" max="4356" width="6.59765625" style="42" customWidth="1"/>
    <col min="4357" max="4606" width="10.86328125" style="42"/>
    <col min="4607" max="4607" width="10.86328125" style="42" customWidth="1"/>
    <col min="4608" max="4608" width="64.86328125" style="42" bestFit="1" customWidth="1"/>
    <col min="4609" max="4609" width="26.59765625" style="42" bestFit="1" customWidth="1"/>
    <col min="4610" max="4610" width="22.1328125" style="42" bestFit="1" customWidth="1"/>
    <col min="4611" max="4611" width="27.59765625" style="42" customWidth="1"/>
    <col min="4612" max="4612" width="6.59765625" style="42" customWidth="1"/>
    <col min="4613" max="4862" width="10.86328125" style="42"/>
    <col min="4863" max="4863" width="10.86328125" style="42" customWidth="1"/>
    <col min="4864" max="4864" width="64.86328125" style="42" bestFit="1" customWidth="1"/>
    <col min="4865" max="4865" width="26.59765625" style="42" bestFit="1" customWidth="1"/>
    <col min="4866" max="4866" width="22.1328125" style="42" bestFit="1" customWidth="1"/>
    <col min="4867" max="4867" width="27.59765625" style="42" customWidth="1"/>
    <col min="4868" max="4868" width="6.59765625" style="42" customWidth="1"/>
    <col min="4869" max="5118" width="10.86328125" style="42"/>
    <col min="5119" max="5119" width="10.86328125" style="42" customWidth="1"/>
    <col min="5120" max="5120" width="64.86328125" style="42" bestFit="1" customWidth="1"/>
    <col min="5121" max="5121" width="26.59765625" style="42" bestFit="1" customWidth="1"/>
    <col min="5122" max="5122" width="22.1328125" style="42" bestFit="1" customWidth="1"/>
    <col min="5123" max="5123" width="27.59765625" style="42" customWidth="1"/>
    <col min="5124" max="5124" width="6.59765625" style="42" customWidth="1"/>
    <col min="5125" max="5374" width="10.86328125" style="42"/>
    <col min="5375" max="5375" width="10.86328125" style="42" customWidth="1"/>
    <col min="5376" max="5376" width="64.86328125" style="42" bestFit="1" customWidth="1"/>
    <col min="5377" max="5377" width="26.59765625" style="42" bestFit="1" customWidth="1"/>
    <col min="5378" max="5378" width="22.1328125" style="42" bestFit="1" customWidth="1"/>
    <col min="5379" max="5379" width="27.59765625" style="42" customWidth="1"/>
    <col min="5380" max="5380" width="6.59765625" style="42" customWidth="1"/>
    <col min="5381" max="5630" width="10.86328125" style="42"/>
    <col min="5631" max="5631" width="10.86328125" style="42" customWidth="1"/>
    <col min="5632" max="5632" width="64.86328125" style="42" bestFit="1" customWidth="1"/>
    <col min="5633" max="5633" width="26.59765625" style="42" bestFit="1" customWidth="1"/>
    <col min="5634" max="5634" width="22.1328125" style="42" bestFit="1" customWidth="1"/>
    <col min="5635" max="5635" width="27.59765625" style="42" customWidth="1"/>
    <col min="5636" max="5636" width="6.59765625" style="42" customWidth="1"/>
    <col min="5637" max="5886" width="10.86328125" style="42"/>
    <col min="5887" max="5887" width="10.86328125" style="42" customWidth="1"/>
    <col min="5888" max="5888" width="64.86328125" style="42" bestFit="1" customWidth="1"/>
    <col min="5889" max="5889" width="26.59765625" style="42" bestFit="1" customWidth="1"/>
    <col min="5890" max="5890" width="22.1328125" style="42" bestFit="1" customWidth="1"/>
    <col min="5891" max="5891" width="27.59765625" style="42" customWidth="1"/>
    <col min="5892" max="5892" width="6.59765625" style="42" customWidth="1"/>
    <col min="5893" max="6142" width="10.86328125" style="42"/>
    <col min="6143" max="6143" width="10.86328125" style="42" customWidth="1"/>
    <col min="6144" max="6144" width="64.86328125" style="42" bestFit="1" customWidth="1"/>
    <col min="6145" max="6145" width="26.59765625" style="42" bestFit="1" customWidth="1"/>
    <col min="6146" max="6146" width="22.1328125" style="42" bestFit="1" customWidth="1"/>
    <col min="6147" max="6147" width="27.59765625" style="42" customWidth="1"/>
    <col min="6148" max="6148" width="6.59765625" style="42" customWidth="1"/>
    <col min="6149" max="6398" width="10.86328125" style="42"/>
    <col min="6399" max="6399" width="10.86328125" style="42" customWidth="1"/>
    <col min="6400" max="6400" width="64.86328125" style="42" bestFit="1" customWidth="1"/>
    <col min="6401" max="6401" width="26.59765625" style="42" bestFit="1" customWidth="1"/>
    <col min="6402" max="6402" width="22.1328125" style="42" bestFit="1" customWidth="1"/>
    <col min="6403" max="6403" width="27.59765625" style="42" customWidth="1"/>
    <col min="6404" max="6404" width="6.59765625" style="42" customWidth="1"/>
    <col min="6405" max="6654" width="10.86328125" style="42"/>
    <col min="6655" max="6655" width="10.86328125" style="42" customWidth="1"/>
    <col min="6656" max="6656" width="64.86328125" style="42" bestFit="1" customWidth="1"/>
    <col min="6657" max="6657" width="26.59765625" style="42" bestFit="1" customWidth="1"/>
    <col min="6658" max="6658" width="22.1328125" style="42" bestFit="1" customWidth="1"/>
    <col min="6659" max="6659" width="27.59765625" style="42" customWidth="1"/>
    <col min="6660" max="6660" width="6.59765625" style="42" customWidth="1"/>
    <col min="6661" max="6910" width="10.86328125" style="42"/>
    <col min="6911" max="6911" width="10.86328125" style="42" customWidth="1"/>
    <col min="6912" max="6912" width="64.86328125" style="42" bestFit="1" customWidth="1"/>
    <col min="6913" max="6913" width="26.59765625" style="42" bestFit="1" customWidth="1"/>
    <col min="6914" max="6914" width="22.1328125" style="42" bestFit="1" customWidth="1"/>
    <col min="6915" max="6915" width="27.59765625" style="42" customWidth="1"/>
    <col min="6916" max="6916" width="6.59765625" style="42" customWidth="1"/>
    <col min="6917" max="7166" width="10.86328125" style="42"/>
    <col min="7167" max="7167" width="10.86328125" style="42" customWidth="1"/>
    <col min="7168" max="7168" width="64.86328125" style="42" bestFit="1" customWidth="1"/>
    <col min="7169" max="7169" width="26.59765625" style="42" bestFit="1" customWidth="1"/>
    <col min="7170" max="7170" width="22.1328125" style="42" bestFit="1" customWidth="1"/>
    <col min="7171" max="7171" width="27.59765625" style="42" customWidth="1"/>
    <col min="7172" max="7172" width="6.59765625" style="42" customWidth="1"/>
    <col min="7173" max="7422" width="10.86328125" style="42"/>
    <col min="7423" max="7423" width="10.86328125" style="42" customWidth="1"/>
    <col min="7424" max="7424" width="64.86328125" style="42" bestFit="1" customWidth="1"/>
    <col min="7425" max="7425" width="26.59765625" style="42" bestFit="1" customWidth="1"/>
    <col min="7426" max="7426" width="22.1328125" style="42" bestFit="1" customWidth="1"/>
    <col min="7427" max="7427" width="27.59765625" style="42" customWidth="1"/>
    <col min="7428" max="7428" width="6.59765625" style="42" customWidth="1"/>
    <col min="7429" max="7678" width="10.86328125" style="42"/>
    <col min="7679" max="7679" width="10.86328125" style="42" customWidth="1"/>
    <col min="7680" max="7680" width="64.86328125" style="42" bestFit="1" customWidth="1"/>
    <col min="7681" max="7681" width="26.59765625" style="42" bestFit="1" customWidth="1"/>
    <col min="7682" max="7682" width="22.1328125" style="42" bestFit="1" customWidth="1"/>
    <col min="7683" max="7683" width="27.59765625" style="42" customWidth="1"/>
    <col min="7684" max="7684" width="6.59765625" style="42" customWidth="1"/>
    <col min="7685" max="7934" width="10.86328125" style="42"/>
    <col min="7935" max="7935" width="10.86328125" style="42" customWidth="1"/>
    <col min="7936" max="7936" width="64.86328125" style="42" bestFit="1" customWidth="1"/>
    <col min="7937" max="7937" width="26.59765625" style="42" bestFit="1" customWidth="1"/>
    <col min="7938" max="7938" width="22.1328125" style="42" bestFit="1" customWidth="1"/>
    <col min="7939" max="7939" width="27.59765625" style="42" customWidth="1"/>
    <col min="7940" max="7940" width="6.59765625" style="42" customWidth="1"/>
    <col min="7941" max="8190" width="10.86328125" style="42"/>
    <col min="8191" max="8191" width="10.86328125" style="42" customWidth="1"/>
    <col min="8192" max="8192" width="64.86328125" style="42" bestFit="1" customWidth="1"/>
    <col min="8193" max="8193" width="26.59765625" style="42" bestFit="1" customWidth="1"/>
    <col min="8194" max="8194" width="22.1328125" style="42" bestFit="1" customWidth="1"/>
    <col min="8195" max="8195" width="27.59765625" style="42" customWidth="1"/>
    <col min="8196" max="8196" width="6.59765625" style="42" customWidth="1"/>
    <col min="8197" max="8446" width="10.86328125" style="42"/>
    <col min="8447" max="8447" width="10.86328125" style="42" customWidth="1"/>
    <col min="8448" max="8448" width="64.86328125" style="42" bestFit="1" customWidth="1"/>
    <col min="8449" max="8449" width="26.59765625" style="42" bestFit="1" customWidth="1"/>
    <col min="8450" max="8450" width="22.1328125" style="42" bestFit="1" customWidth="1"/>
    <col min="8451" max="8451" width="27.59765625" style="42" customWidth="1"/>
    <col min="8452" max="8452" width="6.59765625" style="42" customWidth="1"/>
    <col min="8453" max="8702" width="10.86328125" style="42"/>
    <col min="8703" max="8703" width="10.86328125" style="42" customWidth="1"/>
    <col min="8704" max="8704" width="64.86328125" style="42" bestFit="1" customWidth="1"/>
    <col min="8705" max="8705" width="26.59765625" style="42" bestFit="1" customWidth="1"/>
    <col min="8706" max="8706" width="22.1328125" style="42" bestFit="1" customWidth="1"/>
    <col min="8707" max="8707" width="27.59765625" style="42" customWidth="1"/>
    <col min="8708" max="8708" width="6.59765625" style="42" customWidth="1"/>
    <col min="8709" max="8958" width="10.86328125" style="42"/>
    <col min="8959" max="8959" width="10.86328125" style="42" customWidth="1"/>
    <col min="8960" max="8960" width="64.86328125" style="42" bestFit="1" customWidth="1"/>
    <col min="8961" max="8961" width="26.59765625" style="42" bestFit="1" customWidth="1"/>
    <col min="8962" max="8962" width="22.1328125" style="42" bestFit="1" customWidth="1"/>
    <col min="8963" max="8963" width="27.59765625" style="42" customWidth="1"/>
    <col min="8964" max="8964" width="6.59765625" style="42" customWidth="1"/>
    <col min="8965" max="9214" width="10.86328125" style="42"/>
    <col min="9215" max="9215" width="10.86328125" style="42" customWidth="1"/>
    <col min="9216" max="9216" width="64.86328125" style="42" bestFit="1" customWidth="1"/>
    <col min="9217" max="9217" width="26.59765625" style="42" bestFit="1" customWidth="1"/>
    <col min="9218" max="9218" width="22.1328125" style="42" bestFit="1" customWidth="1"/>
    <col min="9219" max="9219" width="27.59765625" style="42" customWidth="1"/>
    <col min="9220" max="9220" width="6.59765625" style="42" customWidth="1"/>
    <col min="9221" max="9470" width="10.86328125" style="42"/>
    <col min="9471" max="9471" width="10.86328125" style="42" customWidth="1"/>
    <col min="9472" max="9472" width="64.86328125" style="42" bestFit="1" customWidth="1"/>
    <col min="9473" max="9473" width="26.59765625" style="42" bestFit="1" customWidth="1"/>
    <col min="9474" max="9474" width="22.1328125" style="42" bestFit="1" customWidth="1"/>
    <col min="9475" max="9475" width="27.59765625" style="42" customWidth="1"/>
    <col min="9476" max="9476" width="6.59765625" style="42" customWidth="1"/>
    <col min="9477" max="9726" width="10.86328125" style="42"/>
    <col min="9727" max="9727" width="10.86328125" style="42" customWidth="1"/>
    <col min="9728" max="9728" width="64.86328125" style="42" bestFit="1" customWidth="1"/>
    <col min="9729" max="9729" width="26.59765625" style="42" bestFit="1" customWidth="1"/>
    <col min="9730" max="9730" width="22.1328125" style="42" bestFit="1" customWidth="1"/>
    <col min="9731" max="9731" width="27.59765625" style="42" customWidth="1"/>
    <col min="9732" max="9732" width="6.59765625" style="42" customWidth="1"/>
    <col min="9733" max="9982" width="10.86328125" style="42"/>
    <col min="9983" max="9983" width="10.86328125" style="42" customWidth="1"/>
    <col min="9984" max="9984" width="64.86328125" style="42" bestFit="1" customWidth="1"/>
    <col min="9985" max="9985" width="26.59765625" style="42" bestFit="1" customWidth="1"/>
    <col min="9986" max="9986" width="22.1328125" style="42" bestFit="1" customWidth="1"/>
    <col min="9987" max="9987" width="27.59765625" style="42" customWidth="1"/>
    <col min="9988" max="9988" width="6.59765625" style="42" customWidth="1"/>
    <col min="9989" max="10238" width="10.86328125" style="42"/>
    <col min="10239" max="10239" width="10.86328125" style="42" customWidth="1"/>
    <col min="10240" max="10240" width="64.86328125" style="42" bestFit="1" customWidth="1"/>
    <col min="10241" max="10241" width="26.59765625" style="42" bestFit="1" customWidth="1"/>
    <col min="10242" max="10242" width="22.1328125" style="42" bestFit="1" customWidth="1"/>
    <col min="10243" max="10243" width="27.59765625" style="42" customWidth="1"/>
    <col min="10244" max="10244" width="6.59765625" style="42" customWidth="1"/>
    <col min="10245" max="10494" width="10.86328125" style="42"/>
    <col min="10495" max="10495" width="10.86328125" style="42" customWidth="1"/>
    <col min="10496" max="10496" width="64.86328125" style="42" bestFit="1" customWidth="1"/>
    <col min="10497" max="10497" width="26.59765625" style="42" bestFit="1" customWidth="1"/>
    <col min="10498" max="10498" width="22.1328125" style="42" bestFit="1" customWidth="1"/>
    <col min="10499" max="10499" width="27.59765625" style="42" customWidth="1"/>
    <col min="10500" max="10500" width="6.59765625" style="42" customWidth="1"/>
    <col min="10501" max="10750" width="10.86328125" style="42"/>
    <col min="10751" max="10751" width="10.86328125" style="42" customWidth="1"/>
    <col min="10752" max="10752" width="64.86328125" style="42" bestFit="1" customWidth="1"/>
    <col min="10753" max="10753" width="26.59765625" style="42" bestFit="1" customWidth="1"/>
    <col min="10754" max="10754" width="22.1328125" style="42" bestFit="1" customWidth="1"/>
    <col min="10755" max="10755" width="27.59765625" style="42" customWidth="1"/>
    <col min="10756" max="10756" width="6.59765625" style="42" customWidth="1"/>
    <col min="10757" max="11006" width="10.86328125" style="42"/>
    <col min="11007" max="11007" width="10.86328125" style="42" customWidth="1"/>
    <col min="11008" max="11008" width="64.86328125" style="42" bestFit="1" customWidth="1"/>
    <col min="11009" max="11009" width="26.59765625" style="42" bestFit="1" customWidth="1"/>
    <col min="11010" max="11010" width="22.1328125" style="42" bestFit="1" customWidth="1"/>
    <col min="11011" max="11011" width="27.59765625" style="42" customWidth="1"/>
    <col min="11012" max="11012" width="6.59765625" style="42" customWidth="1"/>
    <col min="11013" max="11262" width="10.86328125" style="42"/>
    <col min="11263" max="11263" width="10.86328125" style="42" customWidth="1"/>
    <col min="11264" max="11264" width="64.86328125" style="42" bestFit="1" customWidth="1"/>
    <col min="11265" max="11265" width="26.59765625" style="42" bestFit="1" customWidth="1"/>
    <col min="11266" max="11266" width="22.1328125" style="42" bestFit="1" customWidth="1"/>
    <col min="11267" max="11267" width="27.59765625" style="42" customWidth="1"/>
    <col min="11268" max="11268" width="6.59765625" style="42" customWidth="1"/>
    <col min="11269" max="11518" width="10.86328125" style="42"/>
    <col min="11519" max="11519" width="10.86328125" style="42" customWidth="1"/>
    <col min="11520" max="11520" width="64.86328125" style="42" bestFit="1" customWidth="1"/>
    <col min="11521" max="11521" width="26.59765625" style="42" bestFit="1" customWidth="1"/>
    <col min="11522" max="11522" width="22.1328125" style="42" bestFit="1" customWidth="1"/>
    <col min="11523" max="11523" width="27.59765625" style="42" customWidth="1"/>
    <col min="11524" max="11524" width="6.59765625" style="42" customWidth="1"/>
    <col min="11525" max="11774" width="10.86328125" style="42"/>
    <col min="11775" max="11775" width="10.86328125" style="42" customWidth="1"/>
    <col min="11776" max="11776" width="64.86328125" style="42" bestFit="1" customWidth="1"/>
    <col min="11777" max="11777" width="26.59765625" style="42" bestFit="1" customWidth="1"/>
    <col min="11778" max="11778" width="22.1328125" style="42" bestFit="1" customWidth="1"/>
    <col min="11779" max="11779" width="27.59765625" style="42" customWidth="1"/>
    <col min="11780" max="11780" width="6.59765625" style="42" customWidth="1"/>
    <col min="11781" max="12030" width="10.86328125" style="42"/>
    <col min="12031" max="12031" width="10.86328125" style="42" customWidth="1"/>
    <col min="12032" max="12032" width="64.86328125" style="42" bestFit="1" customWidth="1"/>
    <col min="12033" max="12033" width="26.59765625" style="42" bestFit="1" customWidth="1"/>
    <col min="12034" max="12034" width="22.1328125" style="42" bestFit="1" customWidth="1"/>
    <col min="12035" max="12035" width="27.59765625" style="42" customWidth="1"/>
    <col min="12036" max="12036" width="6.59765625" style="42" customWidth="1"/>
    <col min="12037" max="12286" width="10.86328125" style="42"/>
    <col min="12287" max="12287" width="10.86328125" style="42" customWidth="1"/>
    <col min="12288" max="12288" width="64.86328125" style="42" bestFit="1" customWidth="1"/>
    <col min="12289" max="12289" width="26.59765625" style="42" bestFit="1" customWidth="1"/>
    <col min="12290" max="12290" width="22.1328125" style="42" bestFit="1" customWidth="1"/>
    <col min="12291" max="12291" width="27.59765625" style="42" customWidth="1"/>
    <col min="12292" max="12292" width="6.59765625" style="42" customWidth="1"/>
    <col min="12293" max="12542" width="10.86328125" style="42"/>
    <col min="12543" max="12543" width="10.86328125" style="42" customWidth="1"/>
    <col min="12544" max="12544" width="64.86328125" style="42" bestFit="1" customWidth="1"/>
    <col min="12545" max="12545" width="26.59765625" style="42" bestFit="1" customWidth="1"/>
    <col min="12546" max="12546" width="22.1328125" style="42" bestFit="1" customWidth="1"/>
    <col min="12547" max="12547" width="27.59765625" style="42" customWidth="1"/>
    <col min="12548" max="12548" width="6.59765625" style="42" customWidth="1"/>
    <col min="12549" max="12798" width="10.86328125" style="42"/>
    <col min="12799" max="12799" width="10.86328125" style="42" customWidth="1"/>
    <col min="12800" max="12800" width="64.86328125" style="42" bestFit="1" customWidth="1"/>
    <col min="12801" max="12801" width="26.59765625" style="42" bestFit="1" customWidth="1"/>
    <col min="12802" max="12802" width="22.1328125" style="42" bestFit="1" customWidth="1"/>
    <col min="12803" max="12803" width="27.59765625" style="42" customWidth="1"/>
    <col min="12804" max="12804" width="6.59765625" style="42" customWidth="1"/>
    <col min="12805" max="13054" width="10.86328125" style="42"/>
    <col min="13055" max="13055" width="10.86328125" style="42" customWidth="1"/>
    <col min="13056" max="13056" width="64.86328125" style="42" bestFit="1" customWidth="1"/>
    <col min="13057" max="13057" width="26.59765625" style="42" bestFit="1" customWidth="1"/>
    <col min="13058" max="13058" width="22.1328125" style="42" bestFit="1" customWidth="1"/>
    <col min="13059" max="13059" width="27.59765625" style="42" customWidth="1"/>
    <col min="13060" max="13060" width="6.59765625" style="42" customWidth="1"/>
    <col min="13061" max="13310" width="10.86328125" style="42"/>
    <col min="13311" max="13311" width="10.86328125" style="42" customWidth="1"/>
    <col min="13312" max="13312" width="64.86328125" style="42" bestFit="1" customWidth="1"/>
    <col min="13313" max="13313" width="26.59765625" style="42" bestFit="1" customWidth="1"/>
    <col min="13314" max="13314" width="22.1328125" style="42" bestFit="1" customWidth="1"/>
    <col min="13315" max="13315" width="27.59765625" style="42" customWidth="1"/>
    <col min="13316" max="13316" width="6.59765625" style="42" customWidth="1"/>
    <col min="13317" max="13566" width="10.86328125" style="42"/>
    <col min="13567" max="13567" width="10.86328125" style="42" customWidth="1"/>
    <col min="13568" max="13568" width="64.86328125" style="42" bestFit="1" customWidth="1"/>
    <col min="13569" max="13569" width="26.59765625" style="42" bestFit="1" customWidth="1"/>
    <col min="13570" max="13570" width="22.1328125" style="42" bestFit="1" customWidth="1"/>
    <col min="13571" max="13571" width="27.59765625" style="42" customWidth="1"/>
    <col min="13572" max="13572" width="6.59765625" style="42" customWidth="1"/>
    <col min="13573" max="13822" width="10.86328125" style="42"/>
    <col min="13823" max="13823" width="10.86328125" style="42" customWidth="1"/>
    <col min="13824" max="13824" width="64.86328125" style="42" bestFit="1" customWidth="1"/>
    <col min="13825" max="13825" width="26.59765625" style="42" bestFit="1" customWidth="1"/>
    <col min="13826" max="13826" width="22.1328125" style="42" bestFit="1" customWidth="1"/>
    <col min="13827" max="13827" width="27.59765625" style="42" customWidth="1"/>
    <col min="13828" max="13828" width="6.59765625" style="42" customWidth="1"/>
    <col min="13829" max="14078" width="10.86328125" style="42"/>
    <col min="14079" max="14079" width="10.86328125" style="42" customWidth="1"/>
    <col min="14080" max="14080" width="64.86328125" style="42" bestFit="1" customWidth="1"/>
    <col min="14081" max="14081" width="26.59765625" style="42" bestFit="1" customWidth="1"/>
    <col min="14082" max="14082" width="22.1328125" style="42" bestFit="1" customWidth="1"/>
    <col min="14083" max="14083" width="27.59765625" style="42" customWidth="1"/>
    <col min="14084" max="14084" width="6.59765625" style="42" customWidth="1"/>
    <col min="14085" max="14334" width="10.86328125" style="42"/>
    <col min="14335" max="14335" width="10.86328125" style="42" customWidth="1"/>
    <col min="14336" max="14336" width="64.86328125" style="42" bestFit="1" customWidth="1"/>
    <col min="14337" max="14337" width="26.59765625" style="42" bestFit="1" customWidth="1"/>
    <col min="14338" max="14338" width="22.1328125" style="42" bestFit="1" customWidth="1"/>
    <col min="14339" max="14339" width="27.59765625" style="42" customWidth="1"/>
    <col min="14340" max="14340" width="6.59765625" style="42" customWidth="1"/>
    <col min="14341" max="14590" width="10.86328125" style="42"/>
    <col min="14591" max="14591" width="10.86328125" style="42" customWidth="1"/>
    <col min="14592" max="14592" width="64.86328125" style="42" bestFit="1" customWidth="1"/>
    <col min="14593" max="14593" width="26.59765625" style="42" bestFit="1" customWidth="1"/>
    <col min="14594" max="14594" width="22.1328125" style="42" bestFit="1" customWidth="1"/>
    <col min="14595" max="14595" width="27.59765625" style="42" customWidth="1"/>
    <col min="14596" max="14596" width="6.59765625" style="42" customWidth="1"/>
    <col min="14597" max="14846" width="10.86328125" style="42"/>
    <col min="14847" max="14847" width="10.86328125" style="42" customWidth="1"/>
    <col min="14848" max="14848" width="64.86328125" style="42" bestFit="1" customWidth="1"/>
    <col min="14849" max="14849" width="26.59765625" style="42" bestFit="1" customWidth="1"/>
    <col min="14850" max="14850" width="22.1328125" style="42" bestFit="1" customWidth="1"/>
    <col min="14851" max="14851" width="27.59765625" style="42" customWidth="1"/>
    <col min="14852" max="14852" width="6.59765625" style="42" customWidth="1"/>
    <col min="14853" max="15102" width="10.86328125" style="42"/>
    <col min="15103" max="15103" width="10.86328125" style="42" customWidth="1"/>
    <col min="15104" max="15104" width="64.86328125" style="42" bestFit="1" customWidth="1"/>
    <col min="15105" max="15105" width="26.59765625" style="42" bestFit="1" customWidth="1"/>
    <col min="15106" max="15106" width="22.1328125" style="42" bestFit="1" customWidth="1"/>
    <col min="15107" max="15107" width="27.59765625" style="42" customWidth="1"/>
    <col min="15108" max="15108" width="6.59765625" style="42" customWidth="1"/>
    <col min="15109" max="15358" width="10.86328125" style="42"/>
    <col min="15359" max="15359" width="10.86328125" style="42" customWidth="1"/>
    <col min="15360" max="15360" width="64.86328125" style="42" bestFit="1" customWidth="1"/>
    <col min="15361" max="15361" width="26.59765625" style="42" bestFit="1" customWidth="1"/>
    <col min="15362" max="15362" width="22.1328125" style="42" bestFit="1" customWidth="1"/>
    <col min="15363" max="15363" width="27.59765625" style="42" customWidth="1"/>
    <col min="15364" max="15364" width="6.59765625" style="42" customWidth="1"/>
    <col min="15365" max="15614" width="10.86328125" style="42"/>
    <col min="15615" max="15615" width="10.86328125" style="42" customWidth="1"/>
    <col min="15616" max="15616" width="64.86328125" style="42" bestFit="1" customWidth="1"/>
    <col min="15617" max="15617" width="26.59765625" style="42" bestFit="1" customWidth="1"/>
    <col min="15618" max="15618" width="22.1328125" style="42" bestFit="1" customWidth="1"/>
    <col min="15619" max="15619" width="27.59765625" style="42" customWidth="1"/>
    <col min="15620" max="15620" width="6.59765625" style="42" customWidth="1"/>
    <col min="15621" max="15870" width="10.86328125" style="42"/>
    <col min="15871" max="15871" width="10.86328125" style="42" customWidth="1"/>
    <col min="15872" max="15872" width="64.86328125" style="42" bestFit="1" customWidth="1"/>
    <col min="15873" max="15873" width="26.59765625" style="42" bestFit="1" customWidth="1"/>
    <col min="15874" max="15874" width="22.1328125" style="42" bestFit="1" customWidth="1"/>
    <col min="15875" max="15875" width="27.59765625" style="42" customWidth="1"/>
    <col min="15876" max="15876" width="6.59765625" style="42" customWidth="1"/>
    <col min="15877" max="16126" width="10.86328125" style="42"/>
    <col min="16127" max="16127" width="10.86328125" style="42" customWidth="1"/>
    <col min="16128" max="16128" width="64.86328125" style="42" bestFit="1" customWidth="1"/>
    <col min="16129" max="16129" width="26.59765625" style="42" bestFit="1" customWidth="1"/>
    <col min="16130" max="16130" width="22.1328125" style="42" bestFit="1" customWidth="1"/>
    <col min="16131" max="16131" width="27.59765625" style="42" customWidth="1"/>
    <col min="16132" max="16132" width="6.59765625" style="42" customWidth="1"/>
    <col min="16133" max="16384" width="10.86328125" style="42"/>
  </cols>
  <sheetData>
    <row r="1" spans="1:10" s="200" customFormat="1" ht="15">
      <c r="A1" s="389" t="s">
        <v>321</v>
      </c>
      <c r="B1" s="46"/>
      <c r="C1" s="390" t="s">
        <v>2130</v>
      </c>
      <c r="D1" s="414"/>
      <c r="E1" s="415"/>
      <c r="F1" s="415"/>
      <c r="G1" s="415"/>
      <c r="H1" s="415"/>
      <c r="I1" s="415"/>
      <c r="J1" s="415"/>
    </row>
    <row r="2" spans="1:10" s="200" customFormat="1" ht="0.4" customHeight="1">
      <c r="A2" s="407"/>
      <c r="B2" s="276"/>
      <c r="C2" s="278"/>
      <c r="D2" s="414"/>
      <c r="E2" s="415"/>
      <c r="F2" s="415"/>
      <c r="G2" s="415"/>
      <c r="H2" s="415"/>
      <c r="I2" s="415"/>
      <c r="J2" s="415"/>
    </row>
    <row r="3" spans="1:10" s="200" customFormat="1" ht="12.4" customHeight="1">
      <c r="A3" s="418" t="s">
        <v>153</v>
      </c>
      <c r="B3" s="451">
        <f>'Cover Page'!C2</f>
        <v>0</v>
      </c>
      <c r="C3" s="278"/>
      <c r="D3" s="414"/>
      <c r="E3" s="415"/>
      <c r="F3" s="415"/>
      <c r="G3" s="415"/>
      <c r="H3" s="415"/>
      <c r="I3" s="415"/>
      <c r="J3" s="415"/>
    </row>
    <row r="4" spans="1:10" s="200" customFormat="1" ht="12.4" customHeight="1">
      <c r="A4" s="418" t="s">
        <v>637</v>
      </c>
      <c r="B4" s="451">
        <f>'Cover Page'!C3</f>
        <v>0</v>
      </c>
      <c r="C4" s="278"/>
      <c r="D4" s="414"/>
      <c r="E4" s="415"/>
      <c r="F4" s="415"/>
      <c r="G4" s="415"/>
      <c r="H4" s="415"/>
      <c r="I4" s="415"/>
      <c r="J4" s="415"/>
    </row>
    <row r="5" spans="1:10" s="200" customFormat="1" ht="12.4" customHeight="1">
      <c r="A5" s="418" t="s">
        <v>638</v>
      </c>
      <c r="B5" s="452" t="str">
        <f>'Cover Page'!C4</f>
        <v>10/00/2000</v>
      </c>
      <c r="C5" s="278"/>
      <c r="D5" s="414"/>
      <c r="E5" s="415"/>
      <c r="F5" s="415"/>
      <c r="G5" s="415"/>
      <c r="H5" s="415"/>
      <c r="I5" s="415"/>
      <c r="J5" s="415"/>
    </row>
    <row r="6" spans="1:10" s="412" customFormat="1" ht="24" customHeight="1">
      <c r="A6" s="426" t="s">
        <v>2404</v>
      </c>
      <c r="B6" s="427"/>
      <c r="C6" s="428"/>
      <c r="D6" s="428"/>
      <c r="E6" s="681"/>
      <c r="F6" s="429"/>
      <c r="G6" s="429"/>
      <c r="H6" s="429"/>
    </row>
    <row r="7" spans="1:10" s="672" customFormat="1" ht="13.15">
      <c r="A7" s="669" t="s">
        <v>174</v>
      </c>
      <c r="B7" s="669" t="s">
        <v>1721</v>
      </c>
      <c r="C7" s="667" t="s">
        <v>33</v>
      </c>
      <c r="D7" s="671" t="s">
        <v>33</v>
      </c>
      <c r="E7" s="667"/>
    </row>
    <row r="8" spans="1:10" s="672" customFormat="1" ht="13.15">
      <c r="A8" s="669" t="s">
        <v>110</v>
      </c>
      <c r="B8" s="669" t="s">
        <v>1891</v>
      </c>
      <c r="C8" s="670" t="s">
        <v>1892</v>
      </c>
      <c r="D8" s="671" t="s">
        <v>652</v>
      </c>
      <c r="E8" s="667" t="s">
        <v>1886</v>
      </c>
    </row>
    <row r="9" spans="1:10" s="264" customFormat="1" ht="13.15">
      <c r="A9" s="263"/>
      <c r="B9" s="257" t="s">
        <v>105</v>
      </c>
      <c r="C9" s="236">
        <f>SUM(C10:C29)</f>
        <v>0</v>
      </c>
      <c r="D9" s="258" t="s">
        <v>33</v>
      </c>
      <c r="E9" s="682"/>
    </row>
    <row r="10" spans="1:10" s="264" customFormat="1" ht="13.15">
      <c r="A10" s="265">
        <v>1</v>
      </c>
      <c r="B10" s="259" t="s">
        <v>2425</v>
      </c>
      <c r="C10" s="328">
        <v>0</v>
      </c>
      <c r="D10" s="449">
        <v>0</v>
      </c>
      <c r="E10" s="683" t="e">
        <f>C10/'PAX130'!$C$15</f>
        <v>#DIV/0!</v>
      </c>
    </row>
    <row r="11" spans="1:10">
      <c r="A11" s="265">
        <v>2</v>
      </c>
      <c r="B11" s="259" t="s">
        <v>2426</v>
      </c>
      <c r="C11" s="328">
        <v>0</v>
      </c>
      <c r="D11" s="450">
        <v>0</v>
      </c>
      <c r="E11" s="683" t="e">
        <f>C11/'PAX130'!$C$15</f>
        <v>#DIV/0!</v>
      </c>
    </row>
    <row r="12" spans="1:10">
      <c r="A12" s="265">
        <v>3</v>
      </c>
      <c r="B12" s="259" t="s">
        <v>2427</v>
      </c>
      <c r="C12" s="328">
        <v>0</v>
      </c>
      <c r="D12" s="450">
        <v>0</v>
      </c>
      <c r="E12" s="683" t="e">
        <f>C12/'PAX130'!$C$15</f>
        <v>#DIV/0!</v>
      </c>
    </row>
    <row r="13" spans="1:10">
      <c r="A13" s="265">
        <v>4</v>
      </c>
      <c r="B13" s="259" t="s">
        <v>2428</v>
      </c>
      <c r="C13" s="328">
        <v>0</v>
      </c>
      <c r="D13" s="450">
        <v>0</v>
      </c>
      <c r="E13" s="683" t="e">
        <f>C13/'PAX130'!$C$15</f>
        <v>#DIV/0!</v>
      </c>
    </row>
    <row r="14" spans="1:10">
      <c r="A14" s="265">
        <v>5</v>
      </c>
      <c r="B14" s="259" t="s">
        <v>33</v>
      </c>
      <c r="C14" s="328"/>
      <c r="D14" s="450"/>
      <c r="E14" s="683" t="e">
        <f>C14/'PAX130'!$C$15</f>
        <v>#DIV/0!</v>
      </c>
    </row>
    <row r="15" spans="1:10">
      <c r="A15" s="265">
        <v>6</v>
      </c>
      <c r="B15" s="259" t="s">
        <v>33</v>
      </c>
      <c r="C15" s="328"/>
      <c r="D15" s="450"/>
      <c r="E15" s="683" t="e">
        <f>C15/'PAX130'!$C$15</f>
        <v>#DIV/0!</v>
      </c>
    </row>
    <row r="16" spans="1:10">
      <c r="A16" s="265">
        <v>7</v>
      </c>
      <c r="B16" s="259" t="s">
        <v>33</v>
      </c>
      <c r="C16" s="328"/>
      <c r="D16" s="450"/>
      <c r="E16" s="683" t="e">
        <f>C16/'PAX130'!$C$15</f>
        <v>#DIV/0!</v>
      </c>
    </row>
    <row r="17" spans="1:8">
      <c r="A17" s="265">
        <v>8</v>
      </c>
      <c r="B17" s="259" t="s">
        <v>33</v>
      </c>
      <c r="C17" s="328"/>
      <c r="D17" s="450"/>
      <c r="E17" s="683" t="e">
        <f>C17/'PAX130'!$C$15</f>
        <v>#DIV/0!</v>
      </c>
    </row>
    <row r="18" spans="1:8">
      <c r="A18" s="265">
        <v>9</v>
      </c>
      <c r="B18" s="259" t="s">
        <v>33</v>
      </c>
      <c r="C18" s="328"/>
      <c r="D18" s="450"/>
      <c r="E18" s="683" t="e">
        <f>C18/'PAX130'!$C$15</f>
        <v>#DIV/0!</v>
      </c>
    </row>
    <row r="19" spans="1:8">
      <c r="A19" s="265">
        <v>10</v>
      </c>
      <c r="B19" s="260" t="s">
        <v>33</v>
      </c>
      <c r="C19" s="328"/>
      <c r="D19" s="450"/>
      <c r="E19" s="683" t="e">
        <f>C19/'PAX130'!$C$15</f>
        <v>#DIV/0!</v>
      </c>
    </row>
    <row r="20" spans="1:8">
      <c r="A20" s="265">
        <v>11</v>
      </c>
      <c r="B20" s="259" t="s">
        <v>33</v>
      </c>
      <c r="C20" s="328"/>
      <c r="D20" s="450"/>
      <c r="E20" s="683" t="e">
        <f>C20/'PAX130'!$C$15</f>
        <v>#DIV/0!</v>
      </c>
    </row>
    <row r="21" spans="1:8">
      <c r="A21" s="265">
        <v>12</v>
      </c>
      <c r="B21" s="259" t="s">
        <v>33</v>
      </c>
      <c r="C21" s="328"/>
      <c r="D21" s="450"/>
      <c r="E21" s="683" t="e">
        <f>C21/'PAX130'!$C$15</f>
        <v>#DIV/0!</v>
      </c>
    </row>
    <row r="22" spans="1:8">
      <c r="A22" s="265">
        <v>13</v>
      </c>
      <c r="B22" s="259" t="s">
        <v>33</v>
      </c>
      <c r="C22" s="328"/>
      <c r="D22" s="450"/>
      <c r="E22" s="683" t="e">
        <f>C22/'PAX130'!$C$15</f>
        <v>#DIV/0!</v>
      </c>
    </row>
    <row r="23" spans="1:8">
      <c r="A23" s="265">
        <v>14</v>
      </c>
      <c r="B23" s="259" t="s">
        <v>33</v>
      </c>
      <c r="C23" s="328"/>
      <c r="D23" s="450"/>
      <c r="E23" s="683" t="e">
        <f>C23/'PAX130'!$C$15</f>
        <v>#DIV/0!</v>
      </c>
    </row>
    <row r="24" spans="1:8">
      <c r="A24" s="265">
        <v>15</v>
      </c>
      <c r="B24" s="259" t="s">
        <v>33</v>
      </c>
      <c r="C24" s="328"/>
      <c r="D24" s="450"/>
      <c r="E24" s="683" t="e">
        <f>C24/'PAX130'!$C$15</f>
        <v>#DIV/0!</v>
      </c>
    </row>
    <row r="25" spans="1:8" s="264" customFormat="1" ht="13.15">
      <c r="A25" s="265">
        <v>16</v>
      </c>
      <c r="B25" s="259" t="s">
        <v>33</v>
      </c>
      <c r="C25" s="328"/>
      <c r="D25" s="450"/>
      <c r="E25" s="683" t="e">
        <f>C25/'PAX130'!$C$15</f>
        <v>#DIV/0!</v>
      </c>
    </row>
    <row r="26" spans="1:8" s="264" customFormat="1" ht="13.15">
      <c r="A26" s="265">
        <v>17</v>
      </c>
      <c r="B26" s="259" t="s">
        <v>33</v>
      </c>
      <c r="C26" s="328"/>
      <c r="D26" s="450"/>
      <c r="E26" s="683" t="e">
        <f>C26/'PAX130'!$C$15</f>
        <v>#DIV/0!</v>
      </c>
    </row>
    <row r="27" spans="1:8" s="264" customFormat="1" ht="13.15">
      <c r="A27" s="265">
        <v>18</v>
      </c>
      <c r="B27" s="259" t="s">
        <v>33</v>
      </c>
      <c r="C27" s="328"/>
      <c r="D27" s="450"/>
      <c r="E27" s="683" t="e">
        <f>C27/'PAX130'!$C$15</f>
        <v>#DIV/0!</v>
      </c>
    </row>
    <row r="28" spans="1:8" s="264" customFormat="1" ht="13.15">
      <c r="A28" s="265">
        <v>19</v>
      </c>
      <c r="B28" s="259" t="s">
        <v>33</v>
      </c>
      <c r="C28" s="328"/>
      <c r="D28" s="450"/>
      <c r="E28" s="683" t="e">
        <f>C28/'PAX130'!$C$15</f>
        <v>#DIV/0!</v>
      </c>
    </row>
    <row r="29" spans="1:8" s="264" customFormat="1" ht="13.15">
      <c r="A29" s="265">
        <v>20</v>
      </c>
      <c r="B29" s="259" t="s">
        <v>33</v>
      </c>
      <c r="C29" s="328"/>
      <c r="D29" s="450"/>
      <c r="E29" s="683" t="e">
        <f>C29/'PAX130'!$C$15</f>
        <v>#DIV/0!</v>
      </c>
    </row>
    <row r="30" spans="1:8" s="268" customFormat="1" ht="24.4" customHeight="1">
      <c r="A30" s="188" t="s">
        <v>175</v>
      </c>
      <c r="B30" s="188" t="s">
        <v>1742</v>
      </c>
      <c r="C30" s="261"/>
      <c r="D30" s="262" t="s">
        <v>33</v>
      </c>
      <c r="E30" s="684"/>
      <c r="H30" s="264"/>
    </row>
    <row r="31" spans="1:8" s="264" customFormat="1" ht="13.15">
      <c r="A31" s="130" t="s">
        <v>651</v>
      </c>
      <c r="B31" s="130" t="s">
        <v>1893</v>
      </c>
      <c r="C31" s="256" t="s">
        <v>1892</v>
      </c>
      <c r="D31" s="255" t="s">
        <v>652</v>
      </c>
      <c r="E31" s="667" t="s">
        <v>1886</v>
      </c>
    </row>
    <row r="32" spans="1:8" s="264" customFormat="1" ht="13.15">
      <c r="A32" s="263"/>
      <c r="B32" s="257" t="s">
        <v>105</v>
      </c>
      <c r="C32" s="236">
        <f>SUM(C33:C132)</f>
        <v>0</v>
      </c>
      <c r="D32" s="258" t="s">
        <v>33</v>
      </c>
      <c r="E32" s="682"/>
    </row>
    <row r="33" spans="1:5" s="264" customFormat="1" ht="13.15">
      <c r="A33" s="269">
        <v>1</v>
      </c>
      <c r="B33" s="259" t="s">
        <v>2407</v>
      </c>
      <c r="C33" s="328">
        <v>0</v>
      </c>
      <c r="D33" s="290">
        <v>0</v>
      </c>
      <c r="E33" s="683" t="e">
        <f>C33/'PAX130'!$C$15</f>
        <v>#DIV/0!</v>
      </c>
    </row>
    <row r="34" spans="1:5">
      <c r="A34" s="269">
        <v>2</v>
      </c>
      <c r="B34" s="259" t="s">
        <v>2429</v>
      </c>
      <c r="C34" s="328">
        <v>0</v>
      </c>
      <c r="D34" s="290">
        <v>0</v>
      </c>
      <c r="E34" s="683" t="e">
        <f>C34/'PAX130'!$C$15</f>
        <v>#DIV/0!</v>
      </c>
    </row>
    <row r="35" spans="1:5">
      <c r="A35" s="269">
        <v>3</v>
      </c>
      <c r="B35" s="259" t="s">
        <v>2430</v>
      </c>
      <c r="C35" s="328">
        <v>0</v>
      </c>
      <c r="D35" s="290">
        <v>0</v>
      </c>
      <c r="E35" s="683" t="e">
        <f>C35/'PAX130'!$C$15</f>
        <v>#DIV/0!</v>
      </c>
    </row>
    <row r="36" spans="1:5">
      <c r="A36" s="269">
        <v>4</v>
      </c>
      <c r="B36" s="259" t="s">
        <v>2431</v>
      </c>
      <c r="C36" s="328">
        <v>0</v>
      </c>
      <c r="D36" s="290">
        <v>0</v>
      </c>
      <c r="E36" s="683" t="e">
        <f>C36/'PAX130'!$C$15</f>
        <v>#DIV/0!</v>
      </c>
    </row>
    <row r="37" spans="1:5">
      <c r="A37" s="269">
        <v>5</v>
      </c>
      <c r="B37" s="259" t="s">
        <v>2432</v>
      </c>
      <c r="C37" s="328">
        <v>0</v>
      </c>
      <c r="D37" s="290">
        <v>0</v>
      </c>
      <c r="E37" s="683" t="e">
        <f>C37/'PAX130'!$C$15</f>
        <v>#DIV/0!</v>
      </c>
    </row>
    <row r="38" spans="1:5">
      <c r="A38" s="269">
        <v>6</v>
      </c>
      <c r="B38" s="259" t="s">
        <v>2433</v>
      </c>
      <c r="C38" s="328">
        <v>0</v>
      </c>
      <c r="D38" s="290">
        <v>0</v>
      </c>
      <c r="E38" s="683" t="e">
        <f>C38/'PAX130'!$C$15</f>
        <v>#DIV/0!</v>
      </c>
    </row>
    <row r="39" spans="1:5">
      <c r="A39" s="269">
        <v>7</v>
      </c>
      <c r="B39" s="259" t="s">
        <v>2434</v>
      </c>
      <c r="C39" s="328">
        <v>0</v>
      </c>
      <c r="D39" s="290">
        <v>0</v>
      </c>
      <c r="E39" s="683" t="e">
        <f>C39/'PAX130'!$C$15</f>
        <v>#DIV/0!</v>
      </c>
    </row>
    <row r="40" spans="1:5">
      <c r="A40" s="269">
        <v>8</v>
      </c>
      <c r="B40" s="259" t="s">
        <v>2435</v>
      </c>
      <c r="C40" s="328">
        <v>0</v>
      </c>
      <c r="D40" s="290">
        <v>0</v>
      </c>
      <c r="E40" s="683" t="e">
        <f>C40/'PAX130'!$C$15</f>
        <v>#DIV/0!</v>
      </c>
    </row>
    <row r="41" spans="1:5">
      <c r="A41" s="269">
        <v>9</v>
      </c>
      <c r="B41" s="259" t="s">
        <v>2436</v>
      </c>
      <c r="C41" s="328">
        <v>0</v>
      </c>
      <c r="D41" s="290">
        <v>0</v>
      </c>
      <c r="E41" s="683" t="e">
        <f>C41/'PAX130'!$C$15</f>
        <v>#DIV/0!</v>
      </c>
    </row>
    <row r="42" spans="1:5">
      <c r="A42" s="269">
        <v>10</v>
      </c>
      <c r="B42" s="259" t="s">
        <v>2437</v>
      </c>
      <c r="C42" s="328">
        <v>0</v>
      </c>
      <c r="D42" s="290">
        <v>0</v>
      </c>
      <c r="E42" s="683" t="e">
        <f>C42/'PAX130'!$C$15</f>
        <v>#DIV/0!</v>
      </c>
    </row>
    <row r="43" spans="1:5">
      <c r="A43" s="269">
        <v>11</v>
      </c>
      <c r="B43" s="259" t="s">
        <v>2438</v>
      </c>
      <c r="C43" s="328">
        <v>0</v>
      </c>
      <c r="D43" s="290">
        <v>0</v>
      </c>
      <c r="E43" s="683" t="e">
        <f>C43/'PAX130'!$C$15</f>
        <v>#DIV/0!</v>
      </c>
    </row>
    <row r="44" spans="1:5">
      <c r="A44" s="269">
        <v>12</v>
      </c>
      <c r="B44" s="259" t="s">
        <v>2439</v>
      </c>
      <c r="C44" s="328">
        <v>0</v>
      </c>
      <c r="D44" s="290">
        <v>0</v>
      </c>
      <c r="E44" s="683" t="e">
        <f>C44/'PAX130'!$C$15</f>
        <v>#DIV/0!</v>
      </c>
    </row>
    <row r="45" spans="1:5" s="264" customFormat="1" ht="13.15">
      <c r="A45" s="269">
        <v>13</v>
      </c>
      <c r="B45" s="259" t="s">
        <v>2440</v>
      </c>
      <c r="C45" s="328">
        <v>0</v>
      </c>
      <c r="D45" s="290">
        <v>0</v>
      </c>
      <c r="E45" s="683" t="e">
        <f>C45/'PAX130'!$C$15</f>
        <v>#DIV/0!</v>
      </c>
    </row>
    <row r="46" spans="1:5" s="264" customFormat="1" ht="13.15">
      <c r="A46" s="269">
        <v>14</v>
      </c>
      <c r="B46" s="259" t="s">
        <v>2441</v>
      </c>
      <c r="C46" s="328">
        <v>0</v>
      </c>
      <c r="D46" s="290">
        <v>0</v>
      </c>
      <c r="E46" s="683" t="e">
        <f>C46/'PAX130'!$C$15</f>
        <v>#DIV/0!</v>
      </c>
    </row>
    <row r="47" spans="1:5" s="264" customFormat="1" ht="13.15">
      <c r="A47" s="269">
        <v>15</v>
      </c>
      <c r="B47" s="259" t="s">
        <v>2442</v>
      </c>
      <c r="C47" s="328">
        <v>0</v>
      </c>
      <c r="D47" s="290">
        <v>0</v>
      </c>
      <c r="E47" s="683" t="e">
        <f>C47/'PAX130'!$C$15</f>
        <v>#DIV/0!</v>
      </c>
    </row>
    <row r="48" spans="1:5" s="264" customFormat="1" ht="13.15">
      <c r="A48" s="269">
        <v>16</v>
      </c>
      <c r="B48" s="259" t="s">
        <v>33</v>
      </c>
      <c r="C48" s="328">
        <v>0</v>
      </c>
      <c r="D48" s="290">
        <v>0</v>
      </c>
      <c r="E48" s="683" t="e">
        <f>C48/'PAX130'!$C$15</f>
        <v>#DIV/0!</v>
      </c>
    </row>
    <row r="49" spans="1:8" s="264" customFormat="1" ht="13.15">
      <c r="A49" s="269">
        <v>17</v>
      </c>
      <c r="B49" s="259" t="s">
        <v>33</v>
      </c>
      <c r="C49" s="328">
        <v>0</v>
      </c>
      <c r="D49" s="290">
        <v>0</v>
      </c>
      <c r="E49" s="683" t="e">
        <f>C49/'PAX130'!$C$15</f>
        <v>#DIV/0!</v>
      </c>
    </row>
    <row r="50" spans="1:8" s="264" customFormat="1" ht="13.15">
      <c r="A50" s="269">
        <v>18</v>
      </c>
      <c r="B50" s="259" t="s">
        <v>33</v>
      </c>
      <c r="C50" s="328">
        <v>0</v>
      </c>
      <c r="D50" s="290">
        <v>0</v>
      </c>
      <c r="E50" s="683" t="e">
        <f>C50/'PAX130'!$C$15</f>
        <v>#DIV/0!</v>
      </c>
    </row>
    <row r="51" spans="1:8" s="264" customFormat="1" ht="13.15">
      <c r="A51" s="269">
        <v>19</v>
      </c>
      <c r="B51" s="259" t="s">
        <v>33</v>
      </c>
      <c r="C51" s="328">
        <v>0</v>
      </c>
      <c r="D51" s="290">
        <v>0</v>
      </c>
      <c r="E51" s="683" t="e">
        <f>C51/'PAX130'!$C$15</f>
        <v>#DIV/0!</v>
      </c>
    </row>
    <row r="52" spans="1:8" s="264" customFormat="1" ht="13.15">
      <c r="A52" s="269">
        <v>20</v>
      </c>
      <c r="B52" s="259" t="s">
        <v>33</v>
      </c>
      <c r="C52" s="328">
        <v>0</v>
      </c>
      <c r="D52" s="290">
        <v>0</v>
      </c>
      <c r="E52" s="683" t="e">
        <f>C52/'PAX130'!$C$15</f>
        <v>#DIV/0!</v>
      </c>
    </row>
    <row r="53" spans="1:8" s="264" customFormat="1" ht="13.15">
      <c r="A53" s="269">
        <v>21</v>
      </c>
      <c r="B53" s="259" t="s">
        <v>33</v>
      </c>
      <c r="C53" s="328">
        <v>0</v>
      </c>
      <c r="D53" s="290">
        <v>0</v>
      </c>
      <c r="E53" s="683" t="e">
        <f>C53/'PAX130'!$C$15</f>
        <v>#DIV/0!</v>
      </c>
    </row>
    <row r="54" spans="1:8" s="264" customFormat="1" ht="13.15">
      <c r="A54" s="269">
        <v>22</v>
      </c>
      <c r="B54" s="259" t="s">
        <v>33</v>
      </c>
      <c r="C54" s="328">
        <v>0</v>
      </c>
      <c r="D54" s="290">
        <v>0</v>
      </c>
      <c r="E54" s="683" t="e">
        <f>C54/'PAX130'!$C$15</f>
        <v>#DIV/0!</v>
      </c>
    </row>
    <row r="55" spans="1:8" s="264" customFormat="1" ht="13.15">
      <c r="A55" s="269">
        <v>23</v>
      </c>
      <c r="B55" s="259" t="s">
        <v>33</v>
      </c>
      <c r="C55" s="328">
        <v>0</v>
      </c>
      <c r="D55" s="290">
        <v>0</v>
      </c>
      <c r="E55" s="683" t="e">
        <f>C55/'PAX130'!$C$15</f>
        <v>#DIV/0!</v>
      </c>
    </row>
    <row r="56" spans="1:8" s="264" customFormat="1" ht="13.15">
      <c r="A56" s="269">
        <v>24</v>
      </c>
      <c r="B56" s="259" t="s">
        <v>33</v>
      </c>
      <c r="C56" s="328">
        <v>0</v>
      </c>
      <c r="D56" s="290">
        <v>0</v>
      </c>
      <c r="E56" s="683" t="e">
        <f>C56/'PAX130'!$C$15</f>
        <v>#DIV/0!</v>
      </c>
    </row>
    <row r="57" spans="1:8" s="264" customFormat="1" ht="13.15">
      <c r="A57" s="269">
        <v>25</v>
      </c>
      <c r="B57" s="259" t="s">
        <v>33</v>
      </c>
      <c r="C57" s="328">
        <v>0</v>
      </c>
      <c r="D57" s="290">
        <v>0</v>
      </c>
      <c r="E57" s="683" t="e">
        <f>C57/'PAX130'!$C$15</f>
        <v>#DIV/0!</v>
      </c>
    </row>
    <row r="58" spans="1:8" s="264" customFormat="1" ht="13.15">
      <c r="A58" s="269">
        <v>26</v>
      </c>
      <c r="B58" s="259" t="s">
        <v>33</v>
      </c>
      <c r="C58" s="328">
        <v>0</v>
      </c>
      <c r="D58" s="290">
        <v>0</v>
      </c>
      <c r="E58" s="683" t="e">
        <f>C58/'PAX130'!$C$15</f>
        <v>#DIV/0!</v>
      </c>
    </row>
    <row r="59" spans="1:8" s="264" customFormat="1" ht="13.15">
      <c r="A59" s="269">
        <v>27</v>
      </c>
      <c r="B59" s="259" t="s">
        <v>33</v>
      </c>
      <c r="C59" s="328">
        <v>0</v>
      </c>
      <c r="D59" s="290">
        <v>0</v>
      </c>
      <c r="E59" s="683" t="e">
        <f>C59/'PAX130'!$C$15</f>
        <v>#DIV/0!</v>
      </c>
    </row>
    <row r="60" spans="1:8" s="264" customFormat="1" ht="13.15">
      <c r="A60" s="269">
        <v>28</v>
      </c>
      <c r="B60" s="259" t="s">
        <v>33</v>
      </c>
      <c r="C60" s="328">
        <v>0</v>
      </c>
      <c r="D60" s="290">
        <v>0</v>
      </c>
      <c r="E60" s="683" t="e">
        <f>C60/'PAX130'!$C$15</f>
        <v>#DIV/0!</v>
      </c>
    </row>
    <row r="61" spans="1:8" s="264" customFormat="1" ht="13.15">
      <c r="A61" s="269">
        <v>29</v>
      </c>
      <c r="B61" s="259" t="s">
        <v>33</v>
      </c>
      <c r="C61" s="328">
        <v>0</v>
      </c>
      <c r="D61" s="290">
        <v>0</v>
      </c>
      <c r="E61" s="683" t="e">
        <f>C61/'PAX130'!$C$15</f>
        <v>#DIV/0!</v>
      </c>
      <c r="G61" s="270"/>
      <c r="H61" s="270"/>
    </row>
    <row r="62" spans="1:8" s="264" customFormat="1" ht="13.15">
      <c r="A62" s="269">
        <v>30</v>
      </c>
      <c r="B62" s="259" t="s">
        <v>33</v>
      </c>
      <c r="C62" s="328">
        <v>0</v>
      </c>
      <c r="D62" s="290">
        <v>0</v>
      </c>
      <c r="E62" s="683" t="e">
        <f>C62/'PAX130'!$C$15</f>
        <v>#DIV/0!</v>
      </c>
      <c r="G62" s="270"/>
      <c r="H62" s="270"/>
    </row>
    <row r="63" spans="1:8" s="264" customFormat="1" ht="13.15">
      <c r="A63" s="269">
        <v>31</v>
      </c>
      <c r="B63" s="259" t="s">
        <v>33</v>
      </c>
      <c r="C63" s="328">
        <v>0</v>
      </c>
      <c r="D63" s="290">
        <v>0</v>
      </c>
      <c r="E63" s="683" t="e">
        <f>C63/'PAX130'!$C$15</f>
        <v>#DIV/0!</v>
      </c>
      <c r="G63" s="270"/>
      <c r="H63" s="270"/>
    </row>
    <row r="64" spans="1:8" s="264" customFormat="1" ht="13.15">
      <c r="A64" s="269">
        <v>32</v>
      </c>
      <c r="B64" s="259" t="s">
        <v>33</v>
      </c>
      <c r="C64" s="328">
        <v>0</v>
      </c>
      <c r="D64" s="290">
        <v>0</v>
      </c>
      <c r="E64" s="683" t="e">
        <f>C64/'PAX130'!$C$15</f>
        <v>#DIV/0!</v>
      </c>
      <c r="G64" s="270"/>
      <c r="H64" s="270"/>
    </row>
    <row r="65" spans="1:8" s="264" customFormat="1" ht="13.15">
      <c r="A65" s="269">
        <v>33</v>
      </c>
      <c r="B65" s="259" t="s">
        <v>33</v>
      </c>
      <c r="C65" s="328">
        <v>0</v>
      </c>
      <c r="D65" s="290">
        <v>0</v>
      </c>
      <c r="E65" s="683" t="e">
        <f>C65/'PAX130'!$C$15</f>
        <v>#DIV/0!</v>
      </c>
      <c r="G65" s="270"/>
      <c r="H65" s="270"/>
    </row>
    <row r="66" spans="1:8" s="264" customFormat="1" ht="13.15">
      <c r="A66" s="269">
        <v>34</v>
      </c>
      <c r="B66" s="259" t="s">
        <v>33</v>
      </c>
      <c r="C66" s="328">
        <v>0</v>
      </c>
      <c r="D66" s="290">
        <v>0</v>
      </c>
      <c r="E66" s="683" t="e">
        <f>C66/'PAX130'!$C$15</f>
        <v>#DIV/0!</v>
      </c>
      <c r="G66" s="270"/>
      <c r="H66" s="270"/>
    </row>
    <row r="67" spans="1:8" s="264" customFormat="1" ht="13.15">
      <c r="A67" s="269">
        <v>35</v>
      </c>
      <c r="B67" s="259" t="s">
        <v>33</v>
      </c>
      <c r="C67" s="328">
        <v>0</v>
      </c>
      <c r="D67" s="290">
        <v>0</v>
      </c>
      <c r="E67" s="683" t="e">
        <f>C67/'PAX130'!$C$15</f>
        <v>#DIV/0!</v>
      </c>
      <c r="G67" s="270"/>
      <c r="H67" s="270"/>
    </row>
    <row r="68" spans="1:8" s="264" customFormat="1" ht="13.15">
      <c r="A68" s="269">
        <v>36</v>
      </c>
      <c r="B68" s="259" t="s">
        <v>33</v>
      </c>
      <c r="C68" s="328">
        <v>0</v>
      </c>
      <c r="D68" s="290">
        <v>0</v>
      </c>
      <c r="E68" s="683" t="e">
        <f>C68/'PAX130'!$C$15</f>
        <v>#DIV/0!</v>
      </c>
      <c r="G68" s="270"/>
      <c r="H68" s="270"/>
    </row>
    <row r="69" spans="1:8" s="264" customFormat="1" ht="13.15">
      <c r="A69" s="269">
        <v>37</v>
      </c>
      <c r="B69" s="259" t="s">
        <v>33</v>
      </c>
      <c r="C69" s="328">
        <v>0</v>
      </c>
      <c r="D69" s="290">
        <v>0</v>
      </c>
      <c r="E69" s="683" t="e">
        <f>C69/'PAX130'!$C$15</f>
        <v>#DIV/0!</v>
      </c>
      <c r="G69" s="270"/>
      <c r="H69" s="270"/>
    </row>
    <row r="70" spans="1:8" s="264" customFormat="1" ht="13.15">
      <c r="A70" s="269">
        <v>38</v>
      </c>
      <c r="B70" s="259" t="s">
        <v>33</v>
      </c>
      <c r="C70" s="328">
        <v>0</v>
      </c>
      <c r="D70" s="290">
        <v>0</v>
      </c>
      <c r="E70" s="683" t="e">
        <f>C70/'PAX130'!$C$15</f>
        <v>#DIV/0!</v>
      </c>
      <c r="G70" s="270"/>
      <c r="H70" s="270"/>
    </row>
    <row r="71" spans="1:8" s="264" customFormat="1" ht="13.15">
      <c r="A71" s="269">
        <v>39</v>
      </c>
      <c r="B71" s="259" t="s">
        <v>33</v>
      </c>
      <c r="C71" s="328">
        <v>0</v>
      </c>
      <c r="D71" s="290">
        <v>0</v>
      </c>
      <c r="E71" s="683" t="e">
        <f>C71/'PAX130'!$C$15</f>
        <v>#DIV/0!</v>
      </c>
      <c r="G71" s="270"/>
      <c r="H71" s="270"/>
    </row>
    <row r="72" spans="1:8" s="264" customFormat="1" ht="13.15">
      <c r="A72" s="269">
        <v>40</v>
      </c>
      <c r="B72" s="259" t="s">
        <v>33</v>
      </c>
      <c r="C72" s="328">
        <v>0</v>
      </c>
      <c r="D72" s="290">
        <v>0</v>
      </c>
      <c r="E72" s="683" t="e">
        <f>C72/'PAX130'!$C$15</f>
        <v>#DIV/0!</v>
      </c>
      <c r="G72" s="270"/>
      <c r="H72" s="270"/>
    </row>
    <row r="73" spans="1:8" s="264" customFormat="1" ht="13.15">
      <c r="A73" s="269">
        <v>41</v>
      </c>
      <c r="B73" s="259" t="s">
        <v>33</v>
      </c>
      <c r="C73" s="328">
        <v>0</v>
      </c>
      <c r="D73" s="290">
        <v>0</v>
      </c>
      <c r="E73" s="683" t="e">
        <f>C73/'PAX130'!$C$15</f>
        <v>#DIV/0!</v>
      </c>
      <c r="G73" s="270"/>
      <c r="H73" s="270"/>
    </row>
    <row r="74" spans="1:8" s="264" customFormat="1" ht="13.15">
      <c r="A74" s="269">
        <v>42</v>
      </c>
      <c r="B74" s="259" t="s">
        <v>33</v>
      </c>
      <c r="C74" s="328"/>
      <c r="D74" s="290"/>
      <c r="E74" s="683" t="e">
        <f>C74/'PAX130'!$C$15</f>
        <v>#DIV/0!</v>
      </c>
      <c r="G74" s="270"/>
      <c r="H74" s="270"/>
    </row>
    <row r="75" spans="1:8" s="264" customFormat="1" ht="13.15">
      <c r="A75" s="269">
        <v>43</v>
      </c>
      <c r="B75" s="259" t="s">
        <v>33</v>
      </c>
      <c r="C75" s="328"/>
      <c r="D75" s="290"/>
      <c r="E75" s="683" t="e">
        <f>C75/'PAX130'!$C$15</f>
        <v>#DIV/0!</v>
      </c>
      <c r="G75" s="270"/>
      <c r="H75" s="270"/>
    </row>
    <row r="76" spans="1:8" s="264" customFormat="1" ht="13.15">
      <c r="A76" s="269">
        <v>44</v>
      </c>
      <c r="B76" s="259" t="s">
        <v>33</v>
      </c>
      <c r="C76" s="328"/>
      <c r="D76" s="290"/>
      <c r="E76" s="683" t="e">
        <f>C76/'PAX130'!$C$15</f>
        <v>#DIV/0!</v>
      </c>
      <c r="G76" s="270"/>
      <c r="H76" s="270"/>
    </row>
    <row r="77" spans="1:8" s="264" customFormat="1" ht="13.15">
      <c r="A77" s="269">
        <v>45</v>
      </c>
      <c r="B77" s="259" t="s">
        <v>33</v>
      </c>
      <c r="C77" s="328"/>
      <c r="D77" s="290"/>
      <c r="E77" s="683" t="e">
        <f>C77/'PAX130'!$C$15</f>
        <v>#DIV/0!</v>
      </c>
      <c r="G77" s="270"/>
      <c r="H77" s="270"/>
    </row>
    <row r="78" spans="1:8" s="264" customFormat="1" ht="13.15">
      <c r="A78" s="269">
        <v>46</v>
      </c>
      <c r="B78" s="259" t="s">
        <v>33</v>
      </c>
      <c r="C78" s="328"/>
      <c r="D78" s="290"/>
      <c r="E78" s="683" t="e">
        <f>C78/'PAX130'!$C$15</f>
        <v>#DIV/0!</v>
      </c>
      <c r="G78" s="270"/>
      <c r="H78" s="270"/>
    </row>
    <row r="79" spans="1:8" s="264" customFormat="1" ht="13.15">
      <c r="A79" s="269">
        <v>47</v>
      </c>
      <c r="B79" s="259" t="s">
        <v>33</v>
      </c>
      <c r="C79" s="328"/>
      <c r="D79" s="290"/>
      <c r="E79" s="683" t="e">
        <f>C79/'PAX130'!$C$15</f>
        <v>#DIV/0!</v>
      </c>
      <c r="G79" s="270"/>
      <c r="H79" s="270"/>
    </row>
    <row r="80" spans="1:8" s="264" customFormat="1" ht="13.15">
      <c r="A80" s="269">
        <v>48</v>
      </c>
      <c r="B80" s="259" t="s">
        <v>33</v>
      </c>
      <c r="C80" s="328"/>
      <c r="D80" s="290"/>
      <c r="E80" s="683" t="e">
        <f>C80/'PAX130'!$C$15</f>
        <v>#DIV/0!</v>
      </c>
      <c r="G80" s="270"/>
      <c r="H80" s="270"/>
    </row>
    <row r="81" spans="1:8" s="264" customFormat="1" ht="13.15">
      <c r="A81" s="269">
        <v>49</v>
      </c>
      <c r="B81" s="259" t="s">
        <v>33</v>
      </c>
      <c r="C81" s="328"/>
      <c r="D81" s="290"/>
      <c r="E81" s="683" t="e">
        <f>C81/'PAX130'!$C$15</f>
        <v>#DIV/0!</v>
      </c>
      <c r="G81" s="270"/>
      <c r="H81" s="270"/>
    </row>
    <row r="82" spans="1:8" s="264" customFormat="1" ht="13.15">
      <c r="A82" s="269">
        <v>50</v>
      </c>
      <c r="B82" s="259" t="s">
        <v>33</v>
      </c>
      <c r="C82" s="328"/>
      <c r="D82" s="290"/>
      <c r="E82" s="683" t="e">
        <f>C82/'PAX130'!$C$15</f>
        <v>#DIV/0!</v>
      </c>
      <c r="G82" s="270"/>
      <c r="H82" s="270"/>
    </row>
    <row r="83" spans="1:8" s="264" customFormat="1" ht="13.15">
      <c r="A83" s="269">
        <v>51</v>
      </c>
      <c r="B83" s="259" t="s">
        <v>33</v>
      </c>
      <c r="C83" s="328"/>
      <c r="D83" s="290"/>
      <c r="E83" s="683" t="e">
        <f>C83/'PAX130'!$C$15</f>
        <v>#DIV/0!</v>
      </c>
      <c r="G83" s="270"/>
      <c r="H83" s="270"/>
    </row>
    <row r="84" spans="1:8" s="264" customFormat="1" ht="13.15">
      <c r="A84" s="269">
        <v>52</v>
      </c>
      <c r="B84" s="259" t="s">
        <v>33</v>
      </c>
      <c r="C84" s="328"/>
      <c r="D84" s="290"/>
      <c r="E84" s="683" t="e">
        <f>C84/'PAX130'!$C$15</f>
        <v>#DIV/0!</v>
      </c>
      <c r="G84" s="270"/>
      <c r="H84" s="270"/>
    </row>
    <row r="85" spans="1:8" s="264" customFormat="1" ht="13.15">
      <c r="A85" s="269">
        <v>53</v>
      </c>
      <c r="B85" s="259" t="s">
        <v>33</v>
      </c>
      <c r="C85" s="328"/>
      <c r="D85" s="290"/>
      <c r="E85" s="683" t="e">
        <f>C85/'PAX130'!$C$15</f>
        <v>#DIV/0!</v>
      </c>
      <c r="G85" s="270"/>
      <c r="H85" s="270"/>
    </row>
    <row r="86" spans="1:8" s="264" customFormat="1" ht="13.15">
      <c r="A86" s="269">
        <v>54</v>
      </c>
      <c r="B86" s="259" t="s">
        <v>33</v>
      </c>
      <c r="C86" s="328"/>
      <c r="D86" s="290"/>
      <c r="E86" s="683" t="e">
        <f>C86/'PAX130'!$C$15</f>
        <v>#DIV/0!</v>
      </c>
      <c r="G86" s="270"/>
      <c r="H86" s="270"/>
    </row>
    <row r="87" spans="1:8" s="264" customFormat="1" ht="13.15">
      <c r="A87" s="269">
        <v>55</v>
      </c>
      <c r="B87" s="259" t="s">
        <v>33</v>
      </c>
      <c r="C87" s="328"/>
      <c r="D87" s="290"/>
      <c r="E87" s="683" t="e">
        <f>C87/'PAX130'!$C$15</f>
        <v>#DIV/0!</v>
      </c>
      <c r="G87" s="270"/>
      <c r="H87" s="270"/>
    </row>
    <row r="88" spans="1:8" s="264" customFormat="1" ht="13.15">
      <c r="A88" s="269">
        <v>56</v>
      </c>
      <c r="B88" s="259" t="s">
        <v>33</v>
      </c>
      <c r="C88" s="328"/>
      <c r="D88" s="290"/>
      <c r="E88" s="683" t="e">
        <f>C88/'PAX130'!$C$15</f>
        <v>#DIV/0!</v>
      </c>
      <c r="G88" s="270"/>
      <c r="H88" s="270"/>
    </row>
    <row r="89" spans="1:8" s="264" customFormat="1" ht="13.15">
      <c r="A89" s="269">
        <v>57</v>
      </c>
      <c r="B89" s="259" t="s">
        <v>33</v>
      </c>
      <c r="C89" s="328"/>
      <c r="D89" s="290"/>
      <c r="E89" s="683" t="e">
        <f>C89/'PAX130'!$C$15</f>
        <v>#DIV/0!</v>
      </c>
      <c r="G89" s="270"/>
      <c r="H89" s="270"/>
    </row>
    <row r="90" spans="1:8" s="264" customFormat="1" ht="13.15">
      <c r="A90" s="269">
        <v>58</v>
      </c>
      <c r="B90" s="259" t="s">
        <v>33</v>
      </c>
      <c r="C90" s="328"/>
      <c r="D90" s="290"/>
      <c r="E90" s="683" t="e">
        <f>C90/'PAX130'!$C$15</f>
        <v>#DIV/0!</v>
      </c>
      <c r="G90" s="270"/>
      <c r="H90" s="270"/>
    </row>
    <row r="91" spans="1:8" s="264" customFormat="1" ht="13.15">
      <c r="A91" s="269">
        <v>59</v>
      </c>
      <c r="B91" s="259" t="s">
        <v>33</v>
      </c>
      <c r="C91" s="328"/>
      <c r="D91" s="290"/>
      <c r="E91" s="683" t="e">
        <f>C91/'PAX130'!$C$15</f>
        <v>#DIV/0!</v>
      </c>
      <c r="G91" s="270"/>
      <c r="H91" s="270"/>
    </row>
    <row r="92" spans="1:8" s="264" customFormat="1" ht="13.15">
      <c r="A92" s="269">
        <v>60</v>
      </c>
      <c r="B92" s="259" t="s">
        <v>33</v>
      </c>
      <c r="C92" s="328"/>
      <c r="D92" s="290"/>
      <c r="E92" s="683" t="e">
        <f>C92/'PAX130'!$C$15</f>
        <v>#DIV/0!</v>
      </c>
      <c r="G92" s="270"/>
      <c r="H92" s="270"/>
    </row>
    <row r="93" spans="1:8" s="264" customFormat="1" ht="13.15">
      <c r="A93" s="269">
        <v>61</v>
      </c>
      <c r="B93" s="259" t="s">
        <v>33</v>
      </c>
      <c r="C93" s="328"/>
      <c r="D93" s="290"/>
      <c r="E93" s="683" t="e">
        <f>C93/'PAX130'!$C$15</f>
        <v>#DIV/0!</v>
      </c>
      <c r="G93" s="270"/>
      <c r="H93" s="270"/>
    </row>
    <row r="94" spans="1:8" s="264" customFormat="1" ht="13.15">
      <c r="A94" s="269">
        <v>62</v>
      </c>
      <c r="B94" s="259" t="s">
        <v>33</v>
      </c>
      <c r="C94" s="328"/>
      <c r="D94" s="290"/>
      <c r="E94" s="683" t="e">
        <f>C94/'PAX130'!$C$15</f>
        <v>#DIV/0!</v>
      </c>
      <c r="G94" s="270"/>
      <c r="H94" s="270"/>
    </row>
    <row r="95" spans="1:8" s="264" customFormat="1" ht="13.15">
      <c r="A95" s="269">
        <v>63</v>
      </c>
      <c r="B95" s="259" t="s">
        <v>33</v>
      </c>
      <c r="C95" s="328"/>
      <c r="D95" s="290"/>
      <c r="E95" s="683" t="e">
        <f>C95/'PAX130'!$C$15</f>
        <v>#DIV/0!</v>
      </c>
      <c r="G95" s="270"/>
      <c r="H95" s="270"/>
    </row>
    <row r="96" spans="1:8" s="264" customFormat="1" ht="13.15">
      <c r="A96" s="269">
        <v>64</v>
      </c>
      <c r="B96" s="259" t="s">
        <v>33</v>
      </c>
      <c r="C96" s="328"/>
      <c r="D96" s="290"/>
      <c r="E96" s="683" t="e">
        <f>C96/'PAX130'!$C$15</f>
        <v>#DIV/0!</v>
      </c>
      <c r="G96" s="270"/>
      <c r="H96" s="270"/>
    </row>
    <row r="97" spans="1:8" s="264" customFormat="1" ht="13.15">
      <c r="A97" s="269">
        <v>65</v>
      </c>
      <c r="B97" s="259" t="s">
        <v>33</v>
      </c>
      <c r="C97" s="328"/>
      <c r="D97" s="290"/>
      <c r="E97" s="683" t="e">
        <f>C97/'PAX130'!$C$15</f>
        <v>#DIV/0!</v>
      </c>
      <c r="G97" s="270"/>
      <c r="H97" s="270"/>
    </row>
    <row r="98" spans="1:8" s="264" customFormat="1" ht="13.15">
      <c r="A98" s="269">
        <v>66</v>
      </c>
      <c r="B98" s="259" t="s">
        <v>33</v>
      </c>
      <c r="C98" s="328"/>
      <c r="D98" s="290"/>
      <c r="E98" s="683" t="e">
        <f>C98/'PAX130'!$C$15</f>
        <v>#DIV/0!</v>
      </c>
      <c r="G98" s="270"/>
      <c r="H98" s="270"/>
    </row>
    <row r="99" spans="1:8" s="264" customFormat="1" ht="13.15">
      <c r="A99" s="269">
        <v>67</v>
      </c>
      <c r="B99" s="259" t="s">
        <v>33</v>
      </c>
      <c r="C99" s="328"/>
      <c r="D99" s="290"/>
      <c r="E99" s="683" t="e">
        <f>C99/'PAX130'!$C$15</f>
        <v>#DIV/0!</v>
      </c>
      <c r="G99" s="270"/>
      <c r="H99" s="270"/>
    </row>
    <row r="100" spans="1:8" s="264" customFormat="1" ht="13.15">
      <c r="A100" s="269">
        <v>68</v>
      </c>
      <c r="B100" s="259" t="s">
        <v>33</v>
      </c>
      <c r="C100" s="328"/>
      <c r="D100" s="290"/>
      <c r="E100" s="683" t="e">
        <f>C100/'PAX130'!$C$15</f>
        <v>#DIV/0!</v>
      </c>
      <c r="G100" s="270"/>
      <c r="H100" s="270"/>
    </row>
    <row r="101" spans="1:8" s="264" customFormat="1" ht="13.15">
      <c r="A101" s="269">
        <v>69</v>
      </c>
      <c r="B101" s="259" t="s">
        <v>33</v>
      </c>
      <c r="C101" s="328"/>
      <c r="D101" s="290"/>
      <c r="E101" s="683" t="e">
        <f>C101/'PAX130'!$C$15</f>
        <v>#DIV/0!</v>
      </c>
      <c r="G101" s="270"/>
      <c r="H101" s="270"/>
    </row>
    <row r="102" spans="1:8" s="264" customFormat="1" ht="13.15">
      <c r="A102" s="269">
        <v>70</v>
      </c>
      <c r="B102" s="259" t="s">
        <v>33</v>
      </c>
      <c r="C102" s="328"/>
      <c r="D102" s="290"/>
      <c r="E102" s="683" t="e">
        <f>C102/'PAX130'!$C$15</f>
        <v>#DIV/0!</v>
      </c>
      <c r="G102" s="270"/>
      <c r="H102" s="270"/>
    </row>
    <row r="103" spans="1:8" s="264" customFormat="1" ht="13.15">
      <c r="A103" s="269">
        <v>71</v>
      </c>
      <c r="B103" s="259" t="s">
        <v>33</v>
      </c>
      <c r="C103" s="328"/>
      <c r="D103" s="290"/>
      <c r="E103" s="683" t="e">
        <f>C103/'PAX130'!$C$15</f>
        <v>#DIV/0!</v>
      </c>
      <c r="G103" s="270"/>
      <c r="H103" s="270"/>
    </row>
    <row r="104" spans="1:8" s="264" customFormat="1" ht="13.15">
      <c r="A104" s="269">
        <v>72</v>
      </c>
      <c r="B104" s="259" t="s">
        <v>33</v>
      </c>
      <c r="C104" s="328"/>
      <c r="D104" s="290"/>
      <c r="E104" s="683" t="e">
        <f>C104/'PAX130'!$C$15</f>
        <v>#DIV/0!</v>
      </c>
      <c r="G104" s="270"/>
      <c r="H104" s="270"/>
    </row>
    <row r="105" spans="1:8" s="264" customFormat="1" ht="13.15">
      <c r="A105" s="269">
        <v>73</v>
      </c>
      <c r="B105" s="259" t="s">
        <v>33</v>
      </c>
      <c r="C105" s="328"/>
      <c r="D105" s="290"/>
      <c r="E105" s="683" t="e">
        <f>C105/'PAX130'!$C$15</f>
        <v>#DIV/0!</v>
      </c>
      <c r="G105" s="270"/>
      <c r="H105" s="270"/>
    </row>
    <row r="106" spans="1:8" s="264" customFormat="1" ht="13.15">
      <c r="A106" s="269">
        <v>74</v>
      </c>
      <c r="B106" s="259" t="s">
        <v>33</v>
      </c>
      <c r="C106" s="328"/>
      <c r="D106" s="290"/>
      <c r="E106" s="683" t="e">
        <f>C106/'PAX130'!$C$15</f>
        <v>#DIV/0!</v>
      </c>
      <c r="G106" s="270"/>
      <c r="H106" s="270"/>
    </row>
    <row r="107" spans="1:8" s="264" customFormat="1" ht="13.15">
      <c r="A107" s="269">
        <v>75</v>
      </c>
      <c r="B107" s="259" t="s">
        <v>33</v>
      </c>
      <c r="C107" s="328"/>
      <c r="D107" s="290"/>
      <c r="E107" s="683" t="e">
        <f>C107/'PAX130'!$C$15</f>
        <v>#DIV/0!</v>
      </c>
      <c r="G107" s="270"/>
      <c r="H107" s="270"/>
    </row>
    <row r="108" spans="1:8" s="264" customFormat="1" ht="13.15">
      <c r="A108" s="269">
        <v>76</v>
      </c>
      <c r="B108" s="259" t="s">
        <v>33</v>
      </c>
      <c r="C108" s="328"/>
      <c r="D108" s="290"/>
      <c r="E108" s="683" t="e">
        <f>C108/'PAX130'!$C$15</f>
        <v>#DIV/0!</v>
      </c>
      <c r="G108" s="270"/>
      <c r="H108" s="270"/>
    </row>
    <row r="109" spans="1:8" s="264" customFormat="1" ht="13.15">
      <c r="A109" s="269">
        <v>77</v>
      </c>
      <c r="B109" s="259" t="s">
        <v>33</v>
      </c>
      <c r="C109" s="328"/>
      <c r="D109" s="290"/>
      <c r="E109" s="683" t="e">
        <f>C109/'PAX130'!$C$15</f>
        <v>#DIV/0!</v>
      </c>
      <c r="G109" s="270"/>
      <c r="H109" s="270"/>
    </row>
    <row r="110" spans="1:8" s="264" customFormat="1" ht="13.15">
      <c r="A110" s="269">
        <v>78</v>
      </c>
      <c r="B110" s="259" t="s">
        <v>33</v>
      </c>
      <c r="C110" s="328"/>
      <c r="D110" s="290"/>
      <c r="E110" s="683" t="e">
        <f>C110/'PAX130'!$C$15</f>
        <v>#DIV/0!</v>
      </c>
      <c r="G110" s="270"/>
      <c r="H110" s="270"/>
    </row>
    <row r="111" spans="1:8" s="264" customFormat="1" ht="13.15">
      <c r="A111" s="269">
        <v>79</v>
      </c>
      <c r="B111" s="259" t="s">
        <v>33</v>
      </c>
      <c r="C111" s="328"/>
      <c r="D111" s="290"/>
      <c r="E111" s="683" t="e">
        <f>C111/'PAX130'!$C$15</f>
        <v>#DIV/0!</v>
      </c>
      <c r="G111" s="270"/>
      <c r="H111" s="270"/>
    </row>
    <row r="112" spans="1:8" s="264" customFormat="1" ht="13.15">
      <c r="A112" s="269">
        <v>80</v>
      </c>
      <c r="B112" s="259" t="s">
        <v>33</v>
      </c>
      <c r="C112" s="328"/>
      <c r="D112" s="290"/>
      <c r="E112" s="683" t="e">
        <f>C112/'PAX130'!$C$15</f>
        <v>#DIV/0!</v>
      </c>
      <c r="G112" s="270"/>
      <c r="H112" s="270"/>
    </row>
    <row r="113" spans="1:8" s="264" customFormat="1" ht="13.15">
      <c r="A113" s="269">
        <v>81</v>
      </c>
      <c r="B113" s="259" t="s">
        <v>33</v>
      </c>
      <c r="C113" s="328"/>
      <c r="D113" s="290"/>
      <c r="E113" s="683" t="e">
        <f>C113/'PAX130'!$C$15</f>
        <v>#DIV/0!</v>
      </c>
      <c r="G113" s="270"/>
      <c r="H113" s="270"/>
    </row>
    <row r="114" spans="1:8" s="264" customFormat="1" ht="13.15">
      <c r="A114" s="269">
        <v>82</v>
      </c>
      <c r="B114" s="259" t="s">
        <v>33</v>
      </c>
      <c r="C114" s="328"/>
      <c r="D114" s="290"/>
      <c r="E114" s="683" t="e">
        <f>C114/'PAX130'!$C$15</f>
        <v>#DIV/0!</v>
      </c>
      <c r="G114" s="270"/>
      <c r="H114" s="270"/>
    </row>
    <row r="115" spans="1:8" s="264" customFormat="1" ht="13.15">
      <c r="A115" s="269">
        <v>83</v>
      </c>
      <c r="B115" s="259" t="s">
        <v>33</v>
      </c>
      <c r="C115" s="328"/>
      <c r="D115" s="290"/>
      <c r="E115" s="683" t="e">
        <f>C115/'PAX130'!$C$15</f>
        <v>#DIV/0!</v>
      </c>
      <c r="G115" s="270"/>
      <c r="H115" s="270"/>
    </row>
    <row r="116" spans="1:8" s="264" customFormat="1" ht="13.15">
      <c r="A116" s="269">
        <v>84</v>
      </c>
      <c r="B116" s="259" t="s">
        <v>33</v>
      </c>
      <c r="C116" s="328"/>
      <c r="D116" s="290"/>
      <c r="E116" s="683" t="e">
        <f>C116/'PAX130'!$C$15</f>
        <v>#DIV/0!</v>
      </c>
      <c r="G116" s="270"/>
      <c r="H116" s="270"/>
    </row>
    <row r="117" spans="1:8" s="264" customFormat="1" ht="13.15">
      <c r="A117" s="269">
        <v>85</v>
      </c>
      <c r="B117" s="259" t="s">
        <v>33</v>
      </c>
      <c r="C117" s="328"/>
      <c r="D117" s="290"/>
      <c r="E117" s="683" t="e">
        <f>C117/'PAX130'!$C$15</f>
        <v>#DIV/0!</v>
      </c>
      <c r="G117" s="270"/>
      <c r="H117" s="270"/>
    </row>
    <row r="118" spans="1:8" s="264" customFormat="1" ht="13.15">
      <c r="A118" s="269">
        <v>86</v>
      </c>
      <c r="B118" s="259" t="s">
        <v>33</v>
      </c>
      <c r="C118" s="328"/>
      <c r="D118" s="290"/>
      <c r="E118" s="683" t="e">
        <f>C118/'PAX130'!$C$15</f>
        <v>#DIV/0!</v>
      </c>
      <c r="G118" s="270"/>
      <c r="H118" s="270"/>
    </row>
    <row r="119" spans="1:8" s="264" customFormat="1" ht="13.15">
      <c r="A119" s="269">
        <v>87</v>
      </c>
      <c r="B119" s="259" t="s">
        <v>33</v>
      </c>
      <c r="C119" s="328"/>
      <c r="D119" s="290"/>
      <c r="E119" s="683" t="e">
        <f>C119/'PAX130'!$C$15</f>
        <v>#DIV/0!</v>
      </c>
      <c r="G119" s="270"/>
      <c r="H119" s="270"/>
    </row>
    <row r="120" spans="1:8" s="264" customFormat="1" ht="13.15">
      <c r="A120" s="269">
        <v>88</v>
      </c>
      <c r="B120" s="259" t="s">
        <v>33</v>
      </c>
      <c r="C120" s="328"/>
      <c r="D120" s="290"/>
      <c r="E120" s="683" t="e">
        <f>C120/'PAX130'!$C$15</f>
        <v>#DIV/0!</v>
      </c>
      <c r="G120" s="270"/>
      <c r="H120" s="270"/>
    </row>
    <row r="121" spans="1:8" s="264" customFormat="1" ht="13.15">
      <c r="A121" s="269">
        <v>89</v>
      </c>
      <c r="B121" s="259" t="s">
        <v>33</v>
      </c>
      <c r="C121" s="328"/>
      <c r="D121" s="290"/>
      <c r="E121" s="683" t="e">
        <f>C121/'PAX130'!$C$15</f>
        <v>#DIV/0!</v>
      </c>
      <c r="G121" s="270"/>
      <c r="H121" s="270"/>
    </row>
    <row r="122" spans="1:8" s="264" customFormat="1" ht="13.15">
      <c r="A122" s="269">
        <v>90</v>
      </c>
      <c r="B122" s="259" t="s">
        <v>33</v>
      </c>
      <c r="C122" s="328"/>
      <c r="D122" s="290"/>
      <c r="E122" s="683" t="e">
        <f>C122/'PAX130'!$C$15</f>
        <v>#DIV/0!</v>
      </c>
      <c r="G122" s="270"/>
      <c r="H122" s="270"/>
    </row>
    <row r="123" spans="1:8" s="264" customFormat="1" ht="13.15">
      <c r="A123" s="269">
        <v>91</v>
      </c>
      <c r="B123" s="259" t="s">
        <v>33</v>
      </c>
      <c r="C123" s="328"/>
      <c r="D123" s="290"/>
      <c r="E123" s="683" t="e">
        <f>C123/'PAX130'!$C$15</f>
        <v>#DIV/0!</v>
      </c>
      <c r="G123" s="270"/>
      <c r="H123" s="270"/>
    </row>
    <row r="124" spans="1:8" s="264" customFormat="1" ht="13.15">
      <c r="A124" s="269">
        <v>92</v>
      </c>
      <c r="B124" s="259" t="s">
        <v>33</v>
      </c>
      <c r="C124" s="328"/>
      <c r="D124" s="290"/>
      <c r="E124" s="683" t="e">
        <f>C124/'PAX130'!$C$15</f>
        <v>#DIV/0!</v>
      </c>
      <c r="G124" s="270"/>
      <c r="H124" s="270"/>
    </row>
    <row r="125" spans="1:8" s="264" customFormat="1" ht="13.15">
      <c r="A125" s="269">
        <v>93</v>
      </c>
      <c r="B125" s="259" t="s">
        <v>33</v>
      </c>
      <c r="C125" s="328"/>
      <c r="D125" s="290"/>
      <c r="E125" s="683" t="e">
        <f>C125/'PAX130'!$C$15</f>
        <v>#DIV/0!</v>
      </c>
      <c r="G125" s="270"/>
      <c r="H125" s="270"/>
    </row>
    <row r="126" spans="1:8" s="264" customFormat="1" ht="13.15">
      <c r="A126" s="269">
        <v>94</v>
      </c>
      <c r="B126" s="259" t="s">
        <v>33</v>
      </c>
      <c r="C126" s="328"/>
      <c r="D126" s="290"/>
      <c r="E126" s="683" t="e">
        <f>C126/'PAX130'!$C$15</f>
        <v>#DIV/0!</v>
      </c>
      <c r="G126" s="270"/>
      <c r="H126" s="270"/>
    </row>
    <row r="127" spans="1:8" s="264" customFormat="1" ht="13.15">
      <c r="A127" s="269">
        <v>95</v>
      </c>
      <c r="B127" s="259" t="s">
        <v>33</v>
      </c>
      <c r="C127" s="328"/>
      <c r="D127" s="290"/>
      <c r="E127" s="683" t="e">
        <f>C127/'PAX130'!$C$15</f>
        <v>#DIV/0!</v>
      </c>
      <c r="G127" s="270"/>
      <c r="H127" s="270"/>
    </row>
    <row r="128" spans="1:8" s="264" customFormat="1" ht="13.15">
      <c r="A128" s="269">
        <v>96</v>
      </c>
      <c r="B128" s="259" t="s">
        <v>33</v>
      </c>
      <c r="C128" s="328"/>
      <c r="D128" s="290"/>
      <c r="E128" s="683" t="e">
        <f>C128/'PAX130'!$C$15</f>
        <v>#DIV/0!</v>
      </c>
      <c r="G128" s="270"/>
      <c r="H128" s="270"/>
    </row>
    <row r="129" spans="1:8" s="264" customFormat="1" ht="13.15">
      <c r="A129" s="269">
        <v>97</v>
      </c>
      <c r="B129" s="259" t="s">
        <v>33</v>
      </c>
      <c r="C129" s="328"/>
      <c r="D129" s="290"/>
      <c r="E129" s="683" t="e">
        <f>C129/'PAX130'!$C$15</f>
        <v>#DIV/0!</v>
      </c>
      <c r="G129" s="270"/>
      <c r="H129" s="270"/>
    </row>
    <row r="130" spans="1:8" s="264" customFormat="1" ht="13.15">
      <c r="A130" s="269">
        <v>98</v>
      </c>
      <c r="B130" s="259" t="s">
        <v>33</v>
      </c>
      <c r="C130" s="328"/>
      <c r="D130" s="290"/>
      <c r="E130" s="683" t="e">
        <f>C130/'PAX130'!$C$15</f>
        <v>#DIV/0!</v>
      </c>
      <c r="G130" s="270"/>
      <c r="H130" s="270"/>
    </row>
    <row r="131" spans="1:8" s="264" customFormat="1" ht="13.15">
      <c r="A131" s="269">
        <v>99</v>
      </c>
      <c r="B131" s="259" t="s">
        <v>33</v>
      </c>
      <c r="C131" s="328"/>
      <c r="D131" s="290"/>
      <c r="E131" s="683" t="e">
        <f>C131/'PAX130'!$C$15</f>
        <v>#DIV/0!</v>
      </c>
      <c r="G131" s="270"/>
      <c r="H131" s="270"/>
    </row>
    <row r="132" spans="1:8" s="264" customFormat="1" ht="13.15">
      <c r="A132" s="269">
        <v>100</v>
      </c>
      <c r="B132" s="259" t="s">
        <v>33</v>
      </c>
      <c r="C132" s="328"/>
      <c r="D132" s="290"/>
      <c r="E132" s="683" t="e">
        <f>C132/'PAX130'!$C$15</f>
        <v>#DIV/0!</v>
      </c>
      <c r="G132" s="270"/>
      <c r="H132" s="270"/>
    </row>
    <row r="133" spans="1:8" s="264" customFormat="1" ht="23.65" customHeight="1">
      <c r="A133" s="188" t="s">
        <v>176</v>
      </c>
      <c r="B133" s="188" t="s">
        <v>2270</v>
      </c>
      <c r="C133" s="261"/>
      <c r="D133" s="262" t="s">
        <v>33</v>
      </c>
      <c r="E133" s="684"/>
    </row>
    <row r="134" spans="1:8" s="264" customFormat="1" ht="13.15">
      <c r="A134" s="130" t="s">
        <v>651</v>
      </c>
      <c r="B134" s="130" t="s">
        <v>2271</v>
      </c>
      <c r="C134" s="256" t="s">
        <v>1892</v>
      </c>
      <c r="D134" s="255" t="s">
        <v>652</v>
      </c>
      <c r="E134" s="667" t="s">
        <v>1886</v>
      </c>
    </row>
    <row r="135" spans="1:8" s="264" customFormat="1" ht="13.15">
      <c r="A135" s="263"/>
      <c r="B135" s="257" t="s">
        <v>105</v>
      </c>
      <c r="C135" s="236">
        <f>SUM(C136:C235)</f>
        <v>0</v>
      </c>
      <c r="D135" s="258" t="s">
        <v>33</v>
      </c>
      <c r="E135" s="682"/>
    </row>
    <row r="136" spans="1:8" s="264" customFormat="1" ht="13.15">
      <c r="A136" s="269">
        <v>1</v>
      </c>
      <c r="B136" s="259" t="s">
        <v>33</v>
      </c>
      <c r="C136" s="328"/>
      <c r="D136" s="290"/>
      <c r="E136" s="683" t="e">
        <f>C136/'PAX130'!$C$15</f>
        <v>#DIV/0!</v>
      </c>
    </row>
    <row r="137" spans="1:8">
      <c r="A137" s="269">
        <v>2</v>
      </c>
      <c r="B137" s="259" t="s">
        <v>33</v>
      </c>
      <c r="C137" s="328"/>
      <c r="D137" s="290"/>
      <c r="E137" s="683" t="e">
        <f>C137/'PAX130'!$C$15</f>
        <v>#DIV/0!</v>
      </c>
    </row>
    <row r="138" spans="1:8">
      <c r="A138" s="269">
        <v>3</v>
      </c>
      <c r="B138" s="259" t="s">
        <v>33</v>
      </c>
      <c r="C138" s="328"/>
      <c r="D138" s="290"/>
      <c r="E138" s="683" t="e">
        <f>C138/'PAX130'!$C$15</f>
        <v>#DIV/0!</v>
      </c>
    </row>
    <row r="139" spans="1:8">
      <c r="A139" s="269">
        <v>4</v>
      </c>
      <c r="B139" s="259" t="s">
        <v>33</v>
      </c>
      <c r="C139" s="328"/>
      <c r="D139" s="290"/>
      <c r="E139" s="683" t="e">
        <f>C139/'PAX130'!$C$15</f>
        <v>#DIV/0!</v>
      </c>
    </row>
    <row r="140" spans="1:8">
      <c r="A140" s="269">
        <v>5</v>
      </c>
      <c r="B140" s="259" t="s">
        <v>33</v>
      </c>
      <c r="C140" s="328"/>
      <c r="D140" s="290"/>
      <c r="E140" s="683" t="e">
        <f>C140/'PAX130'!$C$15</f>
        <v>#DIV/0!</v>
      </c>
    </row>
    <row r="141" spans="1:8">
      <c r="A141" s="269">
        <v>6</v>
      </c>
      <c r="B141" s="259" t="s">
        <v>33</v>
      </c>
      <c r="C141" s="328"/>
      <c r="D141" s="290"/>
      <c r="E141" s="683" t="e">
        <f>C141/'PAX130'!$C$15</f>
        <v>#DIV/0!</v>
      </c>
    </row>
    <row r="142" spans="1:8">
      <c r="A142" s="269">
        <v>7</v>
      </c>
      <c r="B142" s="259" t="s">
        <v>33</v>
      </c>
      <c r="C142" s="328"/>
      <c r="D142" s="290"/>
      <c r="E142" s="683" t="e">
        <f>C142/'PAX130'!$C$15</f>
        <v>#DIV/0!</v>
      </c>
    </row>
    <row r="143" spans="1:8">
      <c r="A143" s="269">
        <v>8</v>
      </c>
      <c r="B143" s="259" t="s">
        <v>33</v>
      </c>
      <c r="C143" s="328"/>
      <c r="D143" s="290"/>
      <c r="E143" s="683" t="e">
        <f>C143/'PAX130'!$C$15</f>
        <v>#DIV/0!</v>
      </c>
    </row>
    <row r="144" spans="1:8">
      <c r="A144" s="269">
        <v>9</v>
      </c>
      <c r="B144" s="259" t="s">
        <v>33</v>
      </c>
      <c r="C144" s="328"/>
      <c r="D144" s="290"/>
      <c r="E144" s="683" t="e">
        <f>C144/'PAX130'!$C$15</f>
        <v>#DIV/0!</v>
      </c>
    </row>
    <row r="145" spans="1:5">
      <c r="A145" s="269">
        <v>10</v>
      </c>
      <c r="B145" s="259" t="s">
        <v>33</v>
      </c>
      <c r="C145" s="328"/>
      <c r="D145" s="290"/>
      <c r="E145" s="683" t="e">
        <f>C145/'PAX130'!$C$15</f>
        <v>#DIV/0!</v>
      </c>
    </row>
    <row r="146" spans="1:5">
      <c r="A146" s="269">
        <v>11</v>
      </c>
      <c r="B146" s="259" t="s">
        <v>33</v>
      </c>
      <c r="C146" s="328"/>
      <c r="D146" s="290"/>
      <c r="E146" s="683" t="e">
        <f>C146/'PAX130'!$C$15</f>
        <v>#DIV/0!</v>
      </c>
    </row>
    <row r="147" spans="1:5">
      <c r="A147" s="269">
        <v>12</v>
      </c>
      <c r="B147" s="259" t="s">
        <v>33</v>
      </c>
      <c r="C147" s="328"/>
      <c r="D147" s="290"/>
      <c r="E147" s="683" t="e">
        <f>C147/'PAX130'!$C$15</f>
        <v>#DIV/0!</v>
      </c>
    </row>
    <row r="148" spans="1:5">
      <c r="A148" s="269">
        <v>13</v>
      </c>
      <c r="B148" s="259" t="s">
        <v>33</v>
      </c>
      <c r="C148" s="328"/>
      <c r="D148" s="290"/>
      <c r="E148" s="683" t="e">
        <f>C148/'PAX130'!$C$15</f>
        <v>#DIV/0!</v>
      </c>
    </row>
    <row r="149" spans="1:5">
      <c r="A149" s="269">
        <v>14</v>
      </c>
      <c r="B149" s="259" t="s">
        <v>33</v>
      </c>
      <c r="C149" s="328"/>
      <c r="D149" s="290"/>
      <c r="E149" s="683" t="e">
        <f>C149/'PAX130'!$C$15</f>
        <v>#DIV/0!</v>
      </c>
    </row>
    <row r="150" spans="1:5">
      <c r="A150" s="269">
        <v>15</v>
      </c>
      <c r="B150" s="259" t="s">
        <v>33</v>
      </c>
      <c r="C150" s="328"/>
      <c r="D150" s="290"/>
      <c r="E150" s="683" t="e">
        <f>C150/'PAX130'!$C$15</f>
        <v>#DIV/0!</v>
      </c>
    </row>
    <row r="151" spans="1:5">
      <c r="A151" s="269">
        <v>16</v>
      </c>
      <c r="B151" s="259" t="s">
        <v>33</v>
      </c>
      <c r="C151" s="328"/>
      <c r="D151" s="290"/>
      <c r="E151" s="683" t="e">
        <f>C151/'PAX130'!$C$15</f>
        <v>#DIV/0!</v>
      </c>
    </row>
    <row r="152" spans="1:5">
      <c r="A152" s="269">
        <v>17</v>
      </c>
      <c r="B152" s="259" t="s">
        <v>33</v>
      </c>
      <c r="C152" s="328"/>
      <c r="D152" s="290"/>
      <c r="E152" s="683" t="e">
        <f>C152/'PAX130'!$C$15</f>
        <v>#DIV/0!</v>
      </c>
    </row>
    <row r="153" spans="1:5">
      <c r="A153" s="269">
        <v>18</v>
      </c>
      <c r="B153" s="259" t="s">
        <v>33</v>
      </c>
      <c r="C153" s="328"/>
      <c r="D153" s="290"/>
      <c r="E153" s="683" t="e">
        <f>C153/'PAX130'!$C$15</f>
        <v>#DIV/0!</v>
      </c>
    </row>
    <row r="154" spans="1:5">
      <c r="A154" s="269">
        <v>19</v>
      </c>
      <c r="B154" s="259" t="s">
        <v>33</v>
      </c>
      <c r="C154" s="328"/>
      <c r="D154" s="290"/>
      <c r="E154" s="683" t="e">
        <f>C154/'PAX130'!$C$15</f>
        <v>#DIV/0!</v>
      </c>
    </row>
    <row r="155" spans="1:5">
      <c r="A155" s="269">
        <v>20</v>
      </c>
      <c r="B155" s="259" t="s">
        <v>33</v>
      </c>
      <c r="C155" s="328"/>
      <c r="D155" s="290"/>
      <c r="E155" s="683" t="e">
        <f>C155/'PAX130'!$C$15</f>
        <v>#DIV/0!</v>
      </c>
    </row>
    <row r="156" spans="1:5">
      <c r="A156" s="269">
        <v>21</v>
      </c>
      <c r="B156" s="259" t="s">
        <v>33</v>
      </c>
      <c r="C156" s="328"/>
      <c r="D156" s="290"/>
      <c r="E156" s="683" t="e">
        <f>C156/'PAX130'!$C$15</f>
        <v>#DIV/0!</v>
      </c>
    </row>
    <row r="157" spans="1:5">
      <c r="A157" s="269">
        <v>22</v>
      </c>
      <c r="B157" s="259" t="s">
        <v>33</v>
      </c>
      <c r="C157" s="328"/>
      <c r="D157" s="290"/>
      <c r="E157" s="683" t="e">
        <f>C157/'PAX130'!$C$15</f>
        <v>#DIV/0!</v>
      </c>
    </row>
    <row r="158" spans="1:5">
      <c r="A158" s="269">
        <v>23</v>
      </c>
      <c r="B158" s="259" t="s">
        <v>33</v>
      </c>
      <c r="C158" s="328"/>
      <c r="D158" s="290"/>
      <c r="E158" s="683" t="e">
        <f>C158/'PAX130'!$C$15</f>
        <v>#DIV/0!</v>
      </c>
    </row>
    <row r="159" spans="1:5">
      <c r="A159" s="269">
        <v>24</v>
      </c>
      <c r="B159" s="259" t="s">
        <v>33</v>
      </c>
      <c r="C159" s="328"/>
      <c r="D159" s="290"/>
      <c r="E159" s="683" t="e">
        <f>C159/'PAX130'!$C$15</f>
        <v>#DIV/0!</v>
      </c>
    </row>
    <row r="160" spans="1:5">
      <c r="A160" s="269">
        <v>25</v>
      </c>
      <c r="B160" s="259" t="s">
        <v>33</v>
      </c>
      <c r="C160" s="328"/>
      <c r="D160" s="290"/>
      <c r="E160" s="683" t="e">
        <f>C160/'PAX130'!$C$15</f>
        <v>#DIV/0!</v>
      </c>
    </row>
    <row r="161" spans="1:5">
      <c r="A161" s="269">
        <v>26</v>
      </c>
      <c r="B161" s="259" t="s">
        <v>33</v>
      </c>
      <c r="C161" s="328"/>
      <c r="D161" s="290"/>
      <c r="E161" s="683" t="e">
        <f>C161/'PAX130'!$C$15</f>
        <v>#DIV/0!</v>
      </c>
    </row>
    <row r="162" spans="1:5">
      <c r="A162" s="269">
        <v>27</v>
      </c>
      <c r="B162" s="259" t="s">
        <v>33</v>
      </c>
      <c r="C162" s="328"/>
      <c r="D162" s="290"/>
      <c r="E162" s="683" t="e">
        <f>C162/'PAX130'!$C$15</f>
        <v>#DIV/0!</v>
      </c>
    </row>
    <row r="163" spans="1:5">
      <c r="A163" s="269">
        <v>28</v>
      </c>
      <c r="B163" s="259" t="s">
        <v>33</v>
      </c>
      <c r="C163" s="328"/>
      <c r="D163" s="290"/>
      <c r="E163" s="683" t="e">
        <f>C163/'PAX130'!$C$15</f>
        <v>#DIV/0!</v>
      </c>
    </row>
    <row r="164" spans="1:5">
      <c r="A164" s="269">
        <v>29</v>
      </c>
      <c r="B164" s="259" t="s">
        <v>33</v>
      </c>
      <c r="C164" s="328"/>
      <c r="D164" s="290"/>
      <c r="E164" s="683" t="e">
        <f>C164/'PAX130'!$C$15</f>
        <v>#DIV/0!</v>
      </c>
    </row>
    <row r="165" spans="1:5">
      <c r="A165" s="269">
        <v>30</v>
      </c>
      <c r="B165" s="259" t="s">
        <v>33</v>
      </c>
      <c r="C165" s="328"/>
      <c r="D165" s="290"/>
      <c r="E165" s="683" t="e">
        <f>C165/'PAX130'!$C$15</f>
        <v>#DIV/0!</v>
      </c>
    </row>
    <row r="166" spans="1:5">
      <c r="A166" s="269">
        <v>31</v>
      </c>
      <c r="B166" s="259" t="s">
        <v>33</v>
      </c>
      <c r="C166" s="328"/>
      <c r="D166" s="290"/>
      <c r="E166" s="683" t="e">
        <f>C166/'PAX130'!$C$15</f>
        <v>#DIV/0!</v>
      </c>
    </row>
    <row r="167" spans="1:5">
      <c r="A167" s="269">
        <v>32</v>
      </c>
      <c r="B167" s="259" t="s">
        <v>33</v>
      </c>
      <c r="C167" s="328"/>
      <c r="D167" s="290"/>
      <c r="E167" s="683" t="e">
        <f>C167/'PAX130'!$C$15</f>
        <v>#DIV/0!</v>
      </c>
    </row>
    <row r="168" spans="1:5">
      <c r="A168" s="269">
        <v>33</v>
      </c>
      <c r="B168" s="259" t="s">
        <v>33</v>
      </c>
      <c r="C168" s="328"/>
      <c r="D168" s="290"/>
      <c r="E168" s="683" t="e">
        <f>C168/'PAX130'!$C$15</f>
        <v>#DIV/0!</v>
      </c>
    </row>
    <row r="169" spans="1:5">
      <c r="A169" s="269">
        <v>34</v>
      </c>
      <c r="B169" s="259" t="s">
        <v>33</v>
      </c>
      <c r="C169" s="328"/>
      <c r="D169" s="290"/>
      <c r="E169" s="683" t="e">
        <f>C169/'PAX130'!$C$15</f>
        <v>#DIV/0!</v>
      </c>
    </row>
    <row r="170" spans="1:5">
      <c r="A170" s="269">
        <v>35</v>
      </c>
      <c r="B170" s="259" t="s">
        <v>33</v>
      </c>
      <c r="C170" s="328"/>
      <c r="D170" s="290"/>
      <c r="E170" s="683" t="e">
        <f>C170/'PAX130'!$C$15</f>
        <v>#DIV/0!</v>
      </c>
    </row>
    <row r="171" spans="1:5">
      <c r="A171" s="269">
        <v>36</v>
      </c>
      <c r="B171" s="259" t="s">
        <v>33</v>
      </c>
      <c r="C171" s="328"/>
      <c r="D171" s="290"/>
      <c r="E171" s="683" t="e">
        <f>C171/'PAX130'!$C$15</f>
        <v>#DIV/0!</v>
      </c>
    </row>
    <row r="172" spans="1:5">
      <c r="A172" s="269">
        <v>37</v>
      </c>
      <c r="B172" s="259" t="s">
        <v>33</v>
      </c>
      <c r="C172" s="328"/>
      <c r="D172" s="290"/>
      <c r="E172" s="683" t="e">
        <f>C172/'PAX130'!$C$15</f>
        <v>#DIV/0!</v>
      </c>
    </row>
    <row r="173" spans="1:5">
      <c r="A173" s="269">
        <v>38</v>
      </c>
      <c r="B173" s="259" t="s">
        <v>33</v>
      </c>
      <c r="C173" s="328"/>
      <c r="D173" s="290"/>
      <c r="E173" s="683" t="e">
        <f>C173/'PAX130'!$C$15</f>
        <v>#DIV/0!</v>
      </c>
    </row>
    <row r="174" spans="1:5">
      <c r="A174" s="269">
        <v>39</v>
      </c>
      <c r="B174" s="259" t="s">
        <v>33</v>
      </c>
      <c r="C174" s="328"/>
      <c r="D174" s="290"/>
      <c r="E174" s="683" t="e">
        <f>C174/'PAX130'!$C$15</f>
        <v>#DIV/0!</v>
      </c>
    </row>
    <row r="175" spans="1:5">
      <c r="A175" s="269">
        <v>40</v>
      </c>
      <c r="B175" s="259" t="s">
        <v>33</v>
      </c>
      <c r="C175" s="328"/>
      <c r="D175" s="290"/>
      <c r="E175" s="683" t="e">
        <f>C175/'PAX130'!$C$15</f>
        <v>#DIV/0!</v>
      </c>
    </row>
    <row r="176" spans="1:5">
      <c r="A176" s="269">
        <v>41</v>
      </c>
      <c r="B176" s="259" t="s">
        <v>33</v>
      </c>
      <c r="C176" s="328"/>
      <c r="D176" s="290"/>
      <c r="E176" s="683" t="e">
        <f>C176/'PAX130'!$C$15</f>
        <v>#DIV/0!</v>
      </c>
    </row>
    <row r="177" spans="1:5">
      <c r="A177" s="269">
        <v>42</v>
      </c>
      <c r="B177" s="259" t="s">
        <v>33</v>
      </c>
      <c r="C177" s="328"/>
      <c r="D177" s="290"/>
      <c r="E177" s="683" t="e">
        <f>C177/'PAX130'!$C$15</f>
        <v>#DIV/0!</v>
      </c>
    </row>
    <row r="178" spans="1:5">
      <c r="A178" s="269">
        <v>43</v>
      </c>
      <c r="B178" s="259" t="s">
        <v>33</v>
      </c>
      <c r="C178" s="328"/>
      <c r="D178" s="290"/>
      <c r="E178" s="683" t="e">
        <f>C178/'PAX130'!$C$15</f>
        <v>#DIV/0!</v>
      </c>
    </row>
    <row r="179" spans="1:5">
      <c r="A179" s="269">
        <v>44</v>
      </c>
      <c r="B179" s="259" t="s">
        <v>33</v>
      </c>
      <c r="C179" s="328"/>
      <c r="D179" s="290"/>
      <c r="E179" s="683" t="e">
        <f>C179/'PAX130'!$C$15</f>
        <v>#DIV/0!</v>
      </c>
    </row>
    <row r="180" spans="1:5">
      <c r="A180" s="269">
        <v>45</v>
      </c>
      <c r="B180" s="259" t="s">
        <v>33</v>
      </c>
      <c r="C180" s="328"/>
      <c r="D180" s="290"/>
      <c r="E180" s="683" t="e">
        <f>C180/'PAX130'!$C$15</f>
        <v>#DIV/0!</v>
      </c>
    </row>
    <row r="181" spans="1:5">
      <c r="A181" s="269">
        <v>46</v>
      </c>
      <c r="B181" s="259" t="s">
        <v>33</v>
      </c>
      <c r="C181" s="328"/>
      <c r="D181" s="290"/>
      <c r="E181" s="683" t="e">
        <f>C181/'PAX130'!$C$15</f>
        <v>#DIV/0!</v>
      </c>
    </row>
    <row r="182" spans="1:5">
      <c r="A182" s="269">
        <v>47</v>
      </c>
      <c r="B182" s="259" t="s">
        <v>33</v>
      </c>
      <c r="C182" s="328"/>
      <c r="D182" s="290"/>
      <c r="E182" s="683" t="e">
        <f>C182/'PAX130'!$C$15</f>
        <v>#DIV/0!</v>
      </c>
    </row>
    <row r="183" spans="1:5">
      <c r="A183" s="269">
        <v>48</v>
      </c>
      <c r="B183" s="259" t="s">
        <v>33</v>
      </c>
      <c r="C183" s="328"/>
      <c r="D183" s="290"/>
      <c r="E183" s="683" t="e">
        <f>C183/'PAX130'!$C$15</f>
        <v>#DIV/0!</v>
      </c>
    </row>
    <row r="184" spans="1:5">
      <c r="A184" s="269">
        <v>49</v>
      </c>
      <c r="B184" s="259" t="s">
        <v>33</v>
      </c>
      <c r="C184" s="328"/>
      <c r="D184" s="290"/>
      <c r="E184" s="683" t="e">
        <f>C184/'PAX130'!$C$15</f>
        <v>#DIV/0!</v>
      </c>
    </row>
    <row r="185" spans="1:5">
      <c r="A185" s="269">
        <v>50</v>
      </c>
      <c r="B185" s="259" t="s">
        <v>33</v>
      </c>
      <c r="C185" s="328"/>
      <c r="D185" s="290"/>
      <c r="E185" s="683" t="e">
        <f>C185/'PAX130'!$C$15</f>
        <v>#DIV/0!</v>
      </c>
    </row>
    <row r="186" spans="1:5">
      <c r="A186" s="269">
        <v>51</v>
      </c>
      <c r="B186" s="259" t="s">
        <v>33</v>
      </c>
      <c r="C186" s="328"/>
      <c r="D186" s="290"/>
      <c r="E186" s="683" t="e">
        <f>C186/'PAX130'!$C$15</f>
        <v>#DIV/0!</v>
      </c>
    </row>
    <row r="187" spans="1:5">
      <c r="A187" s="269">
        <v>52</v>
      </c>
      <c r="B187" s="259" t="s">
        <v>33</v>
      </c>
      <c r="C187" s="328"/>
      <c r="D187" s="290"/>
      <c r="E187" s="683" t="e">
        <f>C187/'PAX130'!$C$15</f>
        <v>#DIV/0!</v>
      </c>
    </row>
    <row r="188" spans="1:5">
      <c r="A188" s="269">
        <v>53</v>
      </c>
      <c r="B188" s="259" t="s">
        <v>33</v>
      </c>
      <c r="C188" s="328"/>
      <c r="D188" s="290"/>
      <c r="E188" s="683" t="e">
        <f>C188/'PAX130'!$C$15</f>
        <v>#DIV/0!</v>
      </c>
    </row>
    <row r="189" spans="1:5">
      <c r="A189" s="269">
        <v>54</v>
      </c>
      <c r="B189" s="259" t="s">
        <v>33</v>
      </c>
      <c r="C189" s="328"/>
      <c r="D189" s="290"/>
      <c r="E189" s="683" t="e">
        <f>C189/'PAX130'!$C$15</f>
        <v>#DIV/0!</v>
      </c>
    </row>
    <row r="190" spans="1:5">
      <c r="A190" s="269">
        <v>55</v>
      </c>
      <c r="B190" s="259" t="s">
        <v>33</v>
      </c>
      <c r="C190" s="328"/>
      <c r="D190" s="290"/>
      <c r="E190" s="683" t="e">
        <f>C190/'PAX130'!$C$15</f>
        <v>#DIV/0!</v>
      </c>
    </row>
    <row r="191" spans="1:5">
      <c r="A191" s="269">
        <v>56</v>
      </c>
      <c r="B191" s="259" t="s">
        <v>33</v>
      </c>
      <c r="C191" s="328"/>
      <c r="D191" s="290"/>
      <c r="E191" s="683" t="e">
        <f>C191/'PAX130'!$C$15</f>
        <v>#DIV/0!</v>
      </c>
    </row>
    <row r="192" spans="1:5">
      <c r="A192" s="269">
        <v>57</v>
      </c>
      <c r="B192" s="259" t="s">
        <v>33</v>
      </c>
      <c r="C192" s="328"/>
      <c r="D192" s="290"/>
      <c r="E192" s="683" t="e">
        <f>C192/'PAX130'!$C$15</f>
        <v>#DIV/0!</v>
      </c>
    </row>
    <row r="193" spans="1:5">
      <c r="A193" s="269">
        <v>58</v>
      </c>
      <c r="B193" s="259" t="s">
        <v>33</v>
      </c>
      <c r="C193" s="328"/>
      <c r="D193" s="290"/>
      <c r="E193" s="683" t="e">
        <f>C193/'PAX130'!$C$15</f>
        <v>#DIV/0!</v>
      </c>
    </row>
    <row r="194" spans="1:5">
      <c r="A194" s="269">
        <v>59</v>
      </c>
      <c r="B194" s="259" t="s">
        <v>33</v>
      </c>
      <c r="C194" s="328"/>
      <c r="D194" s="290"/>
      <c r="E194" s="683" t="e">
        <f>C194/'PAX130'!$C$15</f>
        <v>#DIV/0!</v>
      </c>
    </row>
    <row r="195" spans="1:5">
      <c r="A195" s="269">
        <v>60</v>
      </c>
      <c r="B195" s="259" t="s">
        <v>33</v>
      </c>
      <c r="C195" s="328"/>
      <c r="D195" s="290"/>
      <c r="E195" s="683" t="e">
        <f>C195/'PAX130'!$C$15</f>
        <v>#DIV/0!</v>
      </c>
    </row>
    <row r="196" spans="1:5">
      <c r="A196" s="269">
        <v>61</v>
      </c>
      <c r="B196" s="259" t="s">
        <v>33</v>
      </c>
      <c r="C196" s="328"/>
      <c r="D196" s="290"/>
      <c r="E196" s="683" t="e">
        <f>C196/'PAX130'!$C$15</f>
        <v>#DIV/0!</v>
      </c>
    </row>
    <row r="197" spans="1:5">
      <c r="A197" s="269">
        <v>62</v>
      </c>
      <c r="B197" s="259" t="s">
        <v>33</v>
      </c>
      <c r="C197" s="328"/>
      <c r="D197" s="290"/>
      <c r="E197" s="683" t="e">
        <f>C197/'PAX130'!$C$15</f>
        <v>#DIV/0!</v>
      </c>
    </row>
    <row r="198" spans="1:5">
      <c r="A198" s="269">
        <v>63</v>
      </c>
      <c r="B198" s="259" t="s">
        <v>33</v>
      </c>
      <c r="C198" s="328"/>
      <c r="D198" s="290"/>
      <c r="E198" s="683" t="e">
        <f>C198/'PAX130'!$C$15</f>
        <v>#DIV/0!</v>
      </c>
    </row>
    <row r="199" spans="1:5">
      <c r="A199" s="269">
        <v>64</v>
      </c>
      <c r="B199" s="259" t="s">
        <v>33</v>
      </c>
      <c r="C199" s="328"/>
      <c r="D199" s="290"/>
      <c r="E199" s="683" t="e">
        <f>C199/'PAX130'!$C$15</f>
        <v>#DIV/0!</v>
      </c>
    </row>
    <row r="200" spans="1:5">
      <c r="A200" s="269">
        <v>65</v>
      </c>
      <c r="B200" s="259" t="s">
        <v>33</v>
      </c>
      <c r="C200" s="328"/>
      <c r="D200" s="290"/>
      <c r="E200" s="683" t="e">
        <f>C200/'PAX130'!$C$15</f>
        <v>#DIV/0!</v>
      </c>
    </row>
    <row r="201" spans="1:5">
      <c r="A201" s="269">
        <v>66</v>
      </c>
      <c r="B201" s="259" t="s">
        <v>33</v>
      </c>
      <c r="C201" s="328"/>
      <c r="D201" s="290"/>
      <c r="E201" s="683" t="e">
        <f>C201/'PAX130'!$C$15</f>
        <v>#DIV/0!</v>
      </c>
    </row>
    <row r="202" spans="1:5">
      <c r="A202" s="269">
        <v>67</v>
      </c>
      <c r="B202" s="259" t="s">
        <v>33</v>
      </c>
      <c r="C202" s="328"/>
      <c r="D202" s="290"/>
      <c r="E202" s="683" t="e">
        <f>C202/'PAX130'!$C$15</f>
        <v>#DIV/0!</v>
      </c>
    </row>
    <row r="203" spans="1:5">
      <c r="A203" s="269">
        <v>68</v>
      </c>
      <c r="B203" s="259" t="s">
        <v>33</v>
      </c>
      <c r="C203" s="328"/>
      <c r="D203" s="290"/>
      <c r="E203" s="683" t="e">
        <f>C203/'PAX130'!$C$15</f>
        <v>#DIV/0!</v>
      </c>
    </row>
    <row r="204" spans="1:5">
      <c r="A204" s="269">
        <v>69</v>
      </c>
      <c r="B204" s="259" t="s">
        <v>33</v>
      </c>
      <c r="C204" s="328"/>
      <c r="D204" s="290"/>
      <c r="E204" s="683" t="e">
        <f>C204/'PAX130'!$C$15</f>
        <v>#DIV/0!</v>
      </c>
    </row>
    <row r="205" spans="1:5">
      <c r="A205" s="269">
        <v>70</v>
      </c>
      <c r="B205" s="259" t="s">
        <v>33</v>
      </c>
      <c r="C205" s="328"/>
      <c r="D205" s="290"/>
      <c r="E205" s="683" t="e">
        <f>C205/'PAX130'!$C$15</f>
        <v>#DIV/0!</v>
      </c>
    </row>
    <row r="206" spans="1:5">
      <c r="A206" s="269">
        <v>71</v>
      </c>
      <c r="B206" s="259" t="s">
        <v>33</v>
      </c>
      <c r="C206" s="328"/>
      <c r="D206" s="290"/>
      <c r="E206" s="683" t="e">
        <f>C206/'PAX130'!$C$15</f>
        <v>#DIV/0!</v>
      </c>
    </row>
    <row r="207" spans="1:5">
      <c r="A207" s="269">
        <v>72</v>
      </c>
      <c r="B207" s="259" t="s">
        <v>33</v>
      </c>
      <c r="C207" s="328"/>
      <c r="D207" s="290"/>
      <c r="E207" s="683" t="e">
        <f>C207/'PAX130'!$C$15</f>
        <v>#DIV/0!</v>
      </c>
    </row>
    <row r="208" spans="1:5">
      <c r="A208" s="269">
        <v>73</v>
      </c>
      <c r="B208" s="259" t="s">
        <v>33</v>
      </c>
      <c r="C208" s="328"/>
      <c r="D208" s="290"/>
      <c r="E208" s="683" t="e">
        <f>C208/'PAX130'!$C$15</f>
        <v>#DIV/0!</v>
      </c>
    </row>
    <row r="209" spans="1:5">
      <c r="A209" s="269">
        <v>74</v>
      </c>
      <c r="B209" s="259" t="s">
        <v>33</v>
      </c>
      <c r="C209" s="328"/>
      <c r="D209" s="290"/>
      <c r="E209" s="683" t="e">
        <f>C209/'PAX130'!$C$15</f>
        <v>#DIV/0!</v>
      </c>
    </row>
    <row r="210" spans="1:5">
      <c r="A210" s="269">
        <v>75</v>
      </c>
      <c r="B210" s="259" t="s">
        <v>33</v>
      </c>
      <c r="C210" s="328"/>
      <c r="D210" s="290"/>
      <c r="E210" s="683" t="e">
        <f>C210/'PAX130'!$C$15</f>
        <v>#DIV/0!</v>
      </c>
    </row>
    <row r="211" spans="1:5">
      <c r="A211" s="269">
        <v>76</v>
      </c>
      <c r="B211" s="259" t="s">
        <v>33</v>
      </c>
      <c r="C211" s="328"/>
      <c r="D211" s="290"/>
      <c r="E211" s="683" t="e">
        <f>C211/'PAX130'!$C$15</f>
        <v>#DIV/0!</v>
      </c>
    </row>
    <row r="212" spans="1:5">
      <c r="A212" s="269">
        <v>77</v>
      </c>
      <c r="B212" s="259" t="s">
        <v>33</v>
      </c>
      <c r="C212" s="328"/>
      <c r="D212" s="290"/>
      <c r="E212" s="683" t="e">
        <f>C212/'PAX130'!$C$15</f>
        <v>#DIV/0!</v>
      </c>
    </row>
    <row r="213" spans="1:5">
      <c r="A213" s="269">
        <v>78</v>
      </c>
      <c r="B213" s="259" t="s">
        <v>33</v>
      </c>
      <c r="C213" s="328"/>
      <c r="D213" s="290"/>
      <c r="E213" s="683" t="e">
        <f>C213/'PAX130'!$C$15</f>
        <v>#DIV/0!</v>
      </c>
    </row>
    <row r="214" spans="1:5">
      <c r="A214" s="269">
        <v>79</v>
      </c>
      <c r="B214" s="259" t="s">
        <v>33</v>
      </c>
      <c r="C214" s="328"/>
      <c r="D214" s="290"/>
      <c r="E214" s="683" t="e">
        <f>C214/'PAX130'!$C$15</f>
        <v>#DIV/0!</v>
      </c>
    </row>
    <row r="215" spans="1:5">
      <c r="A215" s="269">
        <v>80</v>
      </c>
      <c r="B215" s="259" t="s">
        <v>33</v>
      </c>
      <c r="C215" s="328"/>
      <c r="D215" s="290"/>
      <c r="E215" s="683" t="e">
        <f>C215/'PAX130'!$C$15</f>
        <v>#DIV/0!</v>
      </c>
    </row>
    <row r="216" spans="1:5">
      <c r="A216" s="269">
        <v>81</v>
      </c>
      <c r="B216" s="259" t="s">
        <v>33</v>
      </c>
      <c r="C216" s="328"/>
      <c r="D216" s="290"/>
      <c r="E216" s="683" t="e">
        <f>C216/'PAX130'!$C$15</f>
        <v>#DIV/0!</v>
      </c>
    </row>
    <row r="217" spans="1:5">
      <c r="A217" s="269">
        <v>82</v>
      </c>
      <c r="B217" s="259" t="s">
        <v>33</v>
      </c>
      <c r="C217" s="328"/>
      <c r="D217" s="290"/>
      <c r="E217" s="683" t="e">
        <f>C217/'PAX130'!$C$15</f>
        <v>#DIV/0!</v>
      </c>
    </row>
    <row r="218" spans="1:5">
      <c r="A218" s="269">
        <v>83</v>
      </c>
      <c r="B218" s="259" t="s">
        <v>33</v>
      </c>
      <c r="C218" s="328"/>
      <c r="D218" s="290"/>
      <c r="E218" s="683" t="e">
        <f>C218/'PAX130'!$C$15</f>
        <v>#DIV/0!</v>
      </c>
    </row>
    <row r="219" spans="1:5">
      <c r="A219" s="269">
        <v>84</v>
      </c>
      <c r="B219" s="259" t="s">
        <v>33</v>
      </c>
      <c r="C219" s="328"/>
      <c r="D219" s="290"/>
      <c r="E219" s="683" t="e">
        <f>C219/'PAX130'!$C$15</f>
        <v>#DIV/0!</v>
      </c>
    </row>
    <row r="220" spans="1:5">
      <c r="A220" s="269">
        <v>85</v>
      </c>
      <c r="B220" s="259" t="s">
        <v>33</v>
      </c>
      <c r="C220" s="328"/>
      <c r="D220" s="290"/>
      <c r="E220" s="683" t="e">
        <f>C220/'PAX130'!$C$15</f>
        <v>#DIV/0!</v>
      </c>
    </row>
    <row r="221" spans="1:5">
      <c r="A221" s="269">
        <v>86</v>
      </c>
      <c r="B221" s="259" t="s">
        <v>33</v>
      </c>
      <c r="C221" s="328"/>
      <c r="D221" s="290"/>
      <c r="E221" s="683" t="e">
        <f>C221/'PAX130'!$C$15</f>
        <v>#DIV/0!</v>
      </c>
    </row>
    <row r="222" spans="1:5">
      <c r="A222" s="269">
        <v>87</v>
      </c>
      <c r="B222" s="259" t="s">
        <v>33</v>
      </c>
      <c r="C222" s="328"/>
      <c r="D222" s="290"/>
      <c r="E222" s="683" t="e">
        <f>C222/'PAX130'!$C$15</f>
        <v>#DIV/0!</v>
      </c>
    </row>
    <row r="223" spans="1:5">
      <c r="A223" s="269">
        <v>88</v>
      </c>
      <c r="B223" s="259" t="s">
        <v>33</v>
      </c>
      <c r="C223" s="328"/>
      <c r="D223" s="290"/>
      <c r="E223" s="683" t="e">
        <f>C223/'PAX130'!$C$15</f>
        <v>#DIV/0!</v>
      </c>
    </row>
    <row r="224" spans="1:5">
      <c r="A224" s="269">
        <v>89</v>
      </c>
      <c r="B224" s="259" t="s">
        <v>33</v>
      </c>
      <c r="C224" s="328"/>
      <c r="D224" s="290"/>
      <c r="E224" s="683" t="e">
        <f>C224/'PAX130'!$C$15</f>
        <v>#DIV/0!</v>
      </c>
    </row>
    <row r="225" spans="1:5">
      <c r="A225" s="269">
        <v>90</v>
      </c>
      <c r="B225" s="259" t="s">
        <v>33</v>
      </c>
      <c r="C225" s="328"/>
      <c r="D225" s="290"/>
      <c r="E225" s="683" t="e">
        <f>C225/'PAX130'!$C$15</f>
        <v>#DIV/0!</v>
      </c>
    </row>
    <row r="226" spans="1:5">
      <c r="A226" s="269">
        <v>91</v>
      </c>
      <c r="B226" s="259" t="s">
        <v>33</v>
      </c>
      <c r="C226" s="328"/>
      <c r="D226" s="290"/>
      <c r="E226" s="683" t="e">
        <f>C226/'PAX130'!$C$15</f>
        <v>#DIV/0!</v>
      </c>
    </row>
    <row r="227" spans="1:5">
      <c r="A227" s="269">
        <v>92</v>
      </c>
      <c r="B227" s="259" t="s">
        <v>33</v>
      </c>
      <c r="C227" s="328"/>
      <c r="D227" s="290"/>
      <c r="E227" s="683" t="e">
        <f>C227/'PAX130'!$C$15</f>
        <v>#DIV/0!</v>
      </c>
    </row>
    <row r="228" spans="1:5">
      <c r="A228" s="269">
        <v>93</v>
      </c>
      <c r="B228" s="259" t="s">
        <v>33</v>
      </c>
      <c r="C228" s="328"/>
      <c r="D228" s="290"/>
      <c r="E228" s="683" t="e">
        <f>C228/'PAX130'!$C$15</f>
        <v>#DIV/0!</v>
      </c>
    </row>
    <row r="229" spans="1:5">
      <c r="A229" s="269">
        <v>94</v>
      </c>
      <c r="B229" s="259" t="s">
        <v>33</v>
      </c>
      <c r="C229" s="328"/>
      <c r="D229" s="290"/>
      <c r="E229" s="683" t="e">
        <f>C229/'PAX130'!$C$15</f>
        <v>#DIV/0!</v>
      </c>
    </row>
    <row r="230" spans="1:5">
      <c r="A230" s="269">
        <v>95</v>
      </c>
      <c r="B230" s="259" t="s">
        <v>33</v>
      </c>
      <c r="C230" s="328"/>
      <c r="D230" s="290"/>
      <c r="E230" s="683" t="e">
        <f>C230/'PAX130'!$C$15</f>
        <v>#DIV/0!</v>
      </c>
    </row>
    <row r="231" spans="1:5">
      <c r="A231" s="269">
        <v>96</v>
      </c>
      <c r="B231" s="259" t="s">
        <v>33</v>
      </c>
      <c r="C231" s="328"/>
      <c r="D231" s="290"/>
      <c r="E231" s="683" t="e">
        <f>C231/'PAX130'!$C$15</f>
        <v>#DIV/0!</v>
      </c>
    </row>
    <row r="232" spans="1:5">
      <c r="A232" s="269">
        <v>97</v>
      </c>
      <c r="B232" s="259" t="s">
        <v>33</v>
      </c>
      <c r="C232" s="328"/>
      <c r="D232" s="290"/>
      <c r="E232" s="683" t="e">
        <f>C232/'PAX130'!$C$15</f>
        <v>#DIV/0!</v>
      </c>
    </row>
    <row r="233" spans="1:5">
      <c r="A233" s="269">
        <v>98</v>
      </c>
      <c r="B233" s="259" t="s">
        <v>33</v>
      </c>
      <c r="C233" s="328"/>
      <c r="D233" s="290"/>
      <c r="E233" s="683" t="e">
        <f>C233/'PAX130'!$C$15</f>
        <v>#DIV/0!</v>
      </c>
    </row>
    <row r="234" spans="1:5">
      <c r="A234" s="269">
        <v>99</v>
      </c>
      <c r="B234" s="259" t="s">
        <v>33</v>
      </c>
      <c r="C234" s="328"/>
      <c r="D234" s="290"/>
      <c r="E234" s="683" t="e">
        <f>C234/'PAX130'!$C$15</f>
        <v>#DIV/0!</v>
      </c>
    </row>
    <row r="235" spans="1:5">
      <c r="A235" s="269">
        <v>100</v>
      </c>
      <c r="B235" s="259" t="s">
        <v>33</v>
      </c>
      <c r="C235" s="328"/>
      <c r="D235" s="290"/>
      <c r="E235" s="683" t="e">
        <f>C235/'PAX130'!$C$15</f>
        <v>#DIV/0!</v>
      </c>
    </row>
    <row r="236" spans="1:5" s="264" customFormat="1" ht="30" customHeight="1">
      <c r="A236" s="188" t="s">
        <v>177</v>
      </c>
      <c r="B236" s="680" t="s">
        <v>2272</v>
      </c>
      <c r="C236" s="261" t="s">
        <v>33</v>
      </c>
      <c r="D236" s="262" t="s">
        <v>33</v>
      </c>
      <c r="E236" s="684"/>
    </row>
    <row r="237" spans="1:5" s="668" customFormat="1" ht="12.75">
      <c r="A237" s="669" t="s">
        <v>651</v>
      </c>
      <c r="B237" s="669" t="s">
        <v>1894</v>
      </c>
      <c r="C237" s="670" t="s">
        <v>1892</v>
      </c>
      <c r="D237" s="671" t="s">
        <v>652</v>
      </c>
      <c r="E237" s="667" t="s">
        <v>1886</v>
      </c>
    </row>
    <row r="238" spans="1:5" s="264" customFormat="1" ht="13.15">
      <c r="A238" s="263"/>
      <c r="B238" s="257" t="s">
        <v>105</v>
      </c>
      <c r="C238" s="236">
        <f>SUM(C239:C288)</f>
        <v>0</v>
      </c>
      <c r="D238" s="258" t="s">
        <v>33</v>
      </c>
      <c r="E238" s="682"/>
    </row>
    <row r="239" spans="1:5" s="264" customFormat="1" ht="13.15">
      <c r="A239" s="269">
        <v>1</v>
      </c>
      <c r="B239" s="259" t="s">
        <v>33</v>
      </c>
      <c r="C239" s="328"/>
      <c r="D239" s="290"/>
      <c r="E239" s="683" t="e">
        <f>C239/'PAX130'!$C$15</f>
        <v>#DIV/0!</v>
      </c>
    </row>
    <row r="240" spans="1:5">
      <c r="A240" s="269">
        <v>2</v>
      </c>
      <c r="B240" s="259" t="s">
        <v>33</v>
      </c>
      <c r="C240" s="328"/>
      <c r="D240" s="290"/>
      <c r="E240" s="683" t="e">
        <f>C240/'PAX130'!$C$15</f>
        <v>#DIV/0!</v>
      </c>
    </row>
    <row r="241" spans="1:5">
      <c r="A241" s="269">
        <v>3</v>
      </c>
      <c r="B241" s="259" t="s">
        <v>33</v>
      </c>
      <c r="C241" s="328"/>
      <c r="D241" s="290"/>
      <c r="E241" s="683" t="e">
        <f>C241/'PAX130'!$C$15</f>
        <v>#DIV/0!</v>
      </c>
    </row>
    <row r="242" spans="1:5">
      <c r="A242" s="269">
        <v>4</v>
      </c>
      <c r="B242" s="259" t="s">
        <v>33</v>
      </c>
      <c r="C242" s="328"/>
      <c r="D242" s="290"/>
      <c r="E242" s="683" t="e">
        <f>C242/'PAX130'!$C$15</f>
        <v>#DIV/0!</v>
      </c>
    </row>
    <row r="243" spans="1:5">
      <c r="A243" s="269">
        <v>5</v>
      </c>
      <c r="B243" s="259" t="s">
        <v>33</v>
      </c>
      <c r="C243" s="328"/>
      <c r="D243" s="290"/>
      <c r="E243" s="683" t="e">
        <f>C243/'PAX130'!$C$15</f>
        <v>#DIV/0!</v>
      </c>
    </row>
    <row r="244" spans="1:5">
      <c r="A244" s="269">
        <v>6</v>
      </c>
      <c r="B244" s="259" t="s">
        <v>33</v>
      </c>
      <c r="C244" s="328"/>
      <c r="D244" s="290"/>
      <c r="E244" s="683" t="e">
        <f>C244/'PAX130'!$C$15</f>
        <v>#DIV/0!</v>
      </c>
    </row>
    <row r="245" spans="1:5">
      <c r="A245" s="269">
        <v>7</v>
      </c>
      <c r="B245" s="259" t="s">
        <v>33</v>
      </c>
      <c r="C245" s="328"/>
      <c r="D245" s="290"/>
      <c r="E245" s="683" t="e">
        <f>C245/'PAX130'!$C$15</f>
        <v>#DIV/0!</v>
      </c>
    </row>
    <row r="246" spans="1:5">
      <c r="A246" s="269">
        <v>8</v>
      </c>
      <c r="B246" s="259" t="s">
        <v>33</v>
      </c>
      <c r="C246" s="328"/>
      <c r="D246" s="290"/>
      <c r="E246" s="683" t="e">
        <f>C246/'PAX130'!$C$15</f>
        <v>#DIV/0!</v>
      </c>
    </row>
    <row r="247" spans="1:5">
      <c r="A247" s="269">
        <v>9</v>
      </c>
      <c r="B247" s="259" t="s">
        <v>33</v>
      </c>
      <c r="C247" s="328"/>
      <c r="D247" s="290"/>
      <c r="E247" s="683" t="e">
        <f>C247/'PAX130'!$C$15</f>
        <v>#DIV/0!</v>
      </c>
    </row>
    <row r="248" spans="1:5">
      <c r="A248" s="269">
        <v>10</v>
      </c>
      <c r="B248" s="259" t="s">
        <v>33</v>
      </c>
      <c r="C248" s="328"/>
      <c r="D248" s="290"/>
      <c r="E248" s="683" t="e">
        <f>C248/'PAX130'!$C$15</f>
        <v>#DIV/0!</v>
      </c>
    </row>
    <row r="249" spans="1:5">
      <c r="A249" s="269">
        <v>11</v>
      </c>
      <c r="B249" s="259" t="s">
        <v>33</v>
      </c>
      <c r="C249" s="328"/>
      <c r="D249" s="290"/>
      <c r="E249" s="683" t="e">
        <f>C249/'PAX130'!$C$15</f>
        <v>#DIV/0!</v>
      </c>
    </row>
    <row r="250" spans="1:5">
      <c r="A250" s="269">
        <v>12</v>
      </c>
      <c r="B250" s="259" t="s">
        <v>33</v>
      </c>
      <c r="C250" s="328"/>
      <c r="D250" s="290"/>
      <c r="E250" s="683" t="e">
        <f>C250/'PAX130'!$C$15</f>
        <v>#DIV/0!</v>
      </c>
    </row>
    <row r="251" spans="1:5">
      <c r="A251" s="269">
        <v>13</v>
      </c>
      <c r="B251" s="259" t="s">
        <v>33</v>
      </c>
      <c r="C251" s="328"/>
      <c r="D251" s="290"/>
      <c r="E251" s="683" t="e">
        <f>C251/'PAX130'!$C$15</f>
        <v>#DIV/0!</v>
      </c>
    </row>
    <row r="252" spans="1:5">
      <c r="A252" s="269">
        <v>14</v>
      </c>
      <c r="B252" s="259" t="s">
        <v>33</v>
      </c>
      <c r="C252" s="328"/>
      <c r="D252" s="290"/>
      <c r="E252" s="683" t="e">
        <f>C252/'PAX130'!$C$15</f>
        <v>#DIV/0!</v>
      </c>
    </row>
    <row r="253" spans="1:5">
      <c r="A253" s="269">
        <v>15</v>
      </c>
      <c r="B253" s="259" t="s">
        <v>33</v>
      </c>
      <c r="C253" s="328"/>
      <c r="D253" s="290"/>
      <c r="E253" s="683" t="e">
        <f>C253/'PAX130'!$C$15</f>
        <v>#DIV/0!</v>
      </c>
    </row>
    <row r="254" spans="1:5">
      <c r="A254" s="269">
        <v>16</v>
      </c>
      <c r="B254" s="259" t="s">
        <v>33</v>
      </c>
      <c r="C254" s="328"/>
      <c r="D254" s="290"/>
      <c r="E254" s="683" t="e">
        <f>C254/'PAX130'!$C$15</f>
        <v>#DIV/0!</v>
      </c>
    </row>
    <row r="255" spans="1:5">
      <c r="A255" s="269">
        <v>17</v>
      </c>
      <c r="B255" s="259" t="s">
        <v>33</v>
      </c>
      <c r="C255" s="328"/>
      <c r="D255" s="290"/>
      <c r="E255" s="683" t="e">
        <f>C255/'PAX130'!$C$15</f>
        <v>#DIV/0!</v>
      </c>
    </row>
    <row r="256" spans="1:5">
      <c r="A256" s="269">
        <v>18</v>
      </c>
      <c r="B256" s="259" t="s">
        <v>33</v>
      </c>
      <c r="C256" s="328"/>
      <c r="D256" s="290"/>
      <c r="E256" s="683" t="e">
        <f>C256/'PAX130'!$C$15</f>
        <v>#DIV/0!</v>
      </c>
    </row>
    <row r="257" spans="1:5">
      <c r="A257" s="269">
        <v>19</v>
      </c>
      <c r="B257" s="259" t="s">
        <v>33</v>
      </c>
      <c r="C257" s="328"/>
      <c r="D257" s="290"/>
      <c r="E257" s="683" t="e">
        <f>C257/'PAX130'!$C$15</f>
        <v>#DIV/0!</v>
      </c>
    </row>
    <row r="258" spans="1:5">
      <c r="A258" s="269">
        <v>20</v>
      </c>
      <c r="B258" s="259" t="s">
        <v>33</v>
      </c>
      <c r="C258" s="328"/>
      <c r="D258" s="290"/>
      <c r="E258" s="683" t="e">
        <f>C258/'PAX130'!$C$15</f>
        <v>#DIV/0!</v>
      </c>
    </row>
    <row r="259" spans="1:5">
      <c r="A259" s="269">
        <v>21</v>
      </c>
      <c r="B259" s="259" t="s">
        <v>33</v>
      </c>
      <c r="C259" s="328"/>
      <c r="D259" s="290"/>
      <c r="E259" s="683" t="e">
        <f>C259/'PAX130'!$C$15</f>
        <v>#DIV/0!</v>
      </c>
    </row>
    <row r="260" spans="1:5">
      <c r="A260" s="269">
        <v>22</v>
      </c>
      <c r="B260" s="259" t="s">
        <v>33</v>
      </c>
      <c r="C260" s="328"/>
      <c r="D260" s="290"/>
      <c r="E260" s="683" t="e">
        <f>C260/'PAX130'!$C$15</f>
        <v>#DIV/0!</v>
      </c>
    </row>
    <row r="261" spans="1:5">
      <c r="A261" s="269">
        <v>23</v>
      </c>
      <c r="B261" s="259" t="s">
        <v>33</v>
      </c>
      <c r="C261" s="328"/>
      <c r="D261" s="290"/>
      <c r="E261" s="683" t="e">
        <f>C261/'PAX130'!$C$15</f>
        <v>#DIV/0!</v>
      </c>
    </row>
    <row r="262" spans="1:5">
      <c r="A262" s="269">
        <v>24</v>
      </c>
      <c r="B262" s="259" t="s">
        <v>33</v>
      </c>
      <c r="C262" s="328"/>
      <c r="D262" s="290"/>
      <c r="E262" s="683" t="e">
        <f>C262/'PAX130'!$C$15</f>
        <v>#DIV/0!</v>
      </c>
    </row>
    <row r="263" spans="1:5">
      <c r="A263" s="269">
        <v>25</v>
      </c>
      <c r="B263" s="259" t="s">
        <v>33</v>
      </c>
      <c r="C263" s="328"/>
      <c r="D263" s="290"/>
      <c r="E263" s="683" t="e">
        <f>C263/'PAX130'!$C$15</f>
        <v>#DIV/0!</v>
      </c>
    </row>
    <row r="264" spans="1:5">
      <c r="A264" s="269">
        <v>26</v>
      </c>
      <c r="B264" s="259" t="s">
        <v>33</v>
      </c>
      <c r="C264" s="328"/>
      <c r="D264" s="290"/>
      <c r="E264" s="683" t="e">
        <f>C264/'PAX130'!$C$15</f>
        <v>#DIV/0!</v>
      </c>
    </row>
    <row r="265" spans="1:5">
      <c r="A265" s="269">
        <v>27</v>
      </c>
      <c r="B265" s="259" t="s">
        <v>33</v>
      </c>
      <c r="C265" s="328"/>
      <c r="D265" s="290"/>
      <c r="E265" s="683" t="e">
        <f>C265/'PAX130'!$C$15</f>
        <v>#DIV/0!</v>
      </c>
    </row>
    <row r="266" spans="1:5">
      <c r="A266" s="269">
        <v>28</v>
      </c>
      <c r="B266" s="259" t="s">
        <v>33</v>
      </c>
      <c r="C266" s="328"/>
      <c r="D266" s="290"/>
      <c r="E266" s="683" t="e">
        <f>C266/'PAX130'!$C$15</f>
        <v>#DIV/0!</v>
      </c>
    </row>
    <row r="267" spans="1:5">
      <c r="A267" s="269">
        <v>29</v>
      </c>
      <c r="B267" s="259" t="s">
        <v>33</v>
      </c>
      <c r="C267" s="328"/>
      <c r="D267" s="290"/>
      <c r="E267" s="683" t="e">
        <f>C267/'PAX130'!$C$15</f>
        <v>#DIV/0!</v>
      </c>
    </row>
    <row r="268" spans="1:5">
      <c r="A268" s="269">
        <v>30</v>
      </c>
      <c r="B268" s="259" t="s">
        <v>33</v>
      </c>
      <c r="C268" s="328"/>
      <c r="D268" s="290"/>
      <c r="E268" s="683" t="e">
        <f>C268/'PAX130'!$C$15</f>
        <v>#DIV/0!</v>
      </c>
    </row>
    <row r="269" spans="1:5">
      <c r="A269" s="269">
        <v>31</v>
      </c>
      <c r="B269" s="259" t="s">
        <v>33</v>
      </c>
      <c r="C269" s="328"/>
      <c r="D269" s="290"/>
      <c r="E269" s="683" t="e">
        <f>C269/'PAX130'!$C$15</f>
        <v>#DIV/0!</v>
      </c>
    </row>
    <row r="270" spans="1:5">
      <c r="A270" s="269">
        <v>32</v>
      </c>
      <c r="B270" s="259" t="s">
        <v>33</v>
      </c>
      <c r="C270" s="328"/>
      <c r="D270" s="290"/>
      <c r="E270" s="683" t="e">
        <f>C270/'PAX130'!$C$15</f>
        <v>#DIV/0!</v>
      </c>
    </row>
    <row r="271" spans="1:5">
      <c r="A271" s="269">
        <v>33</v>
      </c>
      <c r="B271" s="259" t="s">
        <v>33</v>
      </c>
      <c r="C271" s="328"/>
      <c r="D271" s="290"/>
      <c r="E271" s="683" t="e">
        <f>C271/'PAX130'!$C$15</f>
        <v>#DIV/0!</v>
      </c>
    </row>
    <row r="272" spans="1:5">
      <c r="A272" s="269">
        <v>34</v>
      </c>
      <c r="B272" s="259" t="s">
        <v>33</v>
      </c>
      <c r="C272" s="328"/>
      <c r="D272" s="290"/>
      <c r="E272" s="683" t="e">
        <f>C272/'PAX130'!$C$15</f>
        <v>#DIV/0!</v>
      </c>
    </row>
    <row r="273" spans="1:5">
      <c r="A273" s="269">
        <v>35</v>
      </c>
      <c r="B273" s="259" t="s">
        <v>33</v>
      </c>
      <c r="C273" s="328"/>
      <c r="D273" s="290"/>
      <c r="E273" s="683" t="e">
        <f>C273/'PAX130'!$C$15</f>
        <v>#DIV/0!</v>
      </c>
    </row>
    <row r="274" spans="1:5">
      <c r="A274" s="269">
        <v>36</v>
      </c>
      <c r="B274" s="259" t="s">
        <v>33</v>
      </c>
      <c r="C274" s="328"/>
      <c r="D274" s="290"/>
      <c r="E274" s="683" t="e">
        <f>C274/'PAX130'!$C$15</f>
        <v>#DIV/0!</v>
      </c>
    </row>
    <row r="275" spans="1:5">
      <c r="A275" s="269">
        <v>37</v>
      </c>
      <c r="B275" s="259" t="s">
        <v>33</v>
      </c>
      <c r="C275" s="328"/>
      <c r="D275" s="290"/>
      <c r="E275" s="683" t="e">
        <f>C275/'PAX130'!$C$15</f>
        <v>#DIV/0!</v>
      </c>
    </row>
    <row r="276" spans="1:5">
      <c r="A276" s="269">
        <v>38</v>
      </c>
      <c r="B276" s="259" t="s">
        <v>33</v>
      </c>
      <c r="C276" s="328"/>
      <c r="D276" s="290"/>
      <c r="E276" s="683" t="e">
        <f>C276/'PAX130'!$C$15</f>
        <v>#DIV/0!</v>
      </c>
    </row>
    <row r="277" spans="1:5">
      <c r="A277" s="269">
        <v>39</v>
      </c>
      <c r="B277" s="259" t="s">
        <v>33</v>
      </c>
      <c r="C277" s="328"/>
      <c r="D277" s="290"/>
      <c r="E277" s="683" t="e">
        <f>C277/'PAX130'!$C$15</f>
        <v>#DIV/0!</v>
      </c>
    </row>
    <row r="278" spans="1:5">
      <c r="A278" s="269">
        <v>40</v>
      </c>
      <c r="B278" s="259" t="s">
        <v>33</v>
      </c>
      <c r="C278" s="328"/>
      <c r="D278" s="290"/>
      <c r="E278" s="683" t="e">
        <f>C278/'PAX130'!$C$15</f>
        <v>#DIV/0!</v>
      </c>
    </row>
    <row r="279" spans="1:5">
      <c r="A279" s="269">
        <v>41</v>
      </c>
      <c r="B279" s="259" t="s">
        <v>33</v>
      </c>
      <c r="C279" s="328"/>
      <c r="D279" s="290"/>
      <c r="E279" s="683" t="e">
        <f>C279/'PAX130'!$C$15</f>
        <v>#DIV/0!</v>
      </c>
    </row>
    <row r="280" spans="1:5">
      <c r="A280" s="269">
        <v>42</v>
      </c>
      <c r="B280" s="259" t="s">
        <v>33</v>
      </c>
      <c r="C280" s="328"/>
      <c r="D280" s="290"/>
      <c r="E280" s="683" t="e">
        <f>C280/'PAX130'!$C$15</f>
        <v>#DIV/0!</v>
      </c>
    </row>
    <row r="281" spans="1:5">
      <c r="A281" s="269">
        <v>43</v>
      </c>
      <c r="B281" s="259" t="s">
        <v>33</v>
      </c>
      <c r="C281" s="328"/>
      <c r="D281" s="290"/>
      <c r="E281" s="683" t="e">
        <f>C281/'PAX130'!$C$15</f>
        <v>#DIV/0!</v>
      </c>
    </row>
    <row r="282" spans="1:5">
      <c r="A282" s="269">
        <v>44</v>
      </c>
      <c r="B282" s="259" t="s">
        <v>33</v>
      </c>
      <c r="C282" s="328"/>
      <c r="D282" s="290"/>
      <c r="E282" s="683" t="e">
        <f>C282/'PAX130'!$C$15</f>
        <v>#DIV/0!</v>
      </c>
    </row>
    <row r="283" spans="1:5">
      <c r="A283" s="269">
        <v>45</v>
      </c>
      <c r="B283" s="259" t="s">
        <v>33</v>
      </c>
      <c r="C283" s="328"/>
      <c r="D283" s="290"/>
      <c r="E283" s="683" t="e">
        <f>C283/'PAX130'!$C$15</f>
        <v>#DIV/0!</v>
      </c>
    </row>
    <row r="284" spans="1:5">
      <c r="A284" s="269">
        <v>46</v>
      </c>
      <c r="B284" s="259" t="s">
        <v>33</v>
      </c>
      <c r="C284" s="328"/>
      <c r="D284" s="290"/>
      <c r="E284" s="683" t="e">
        <f>C284/'PAX130'!$C$15</f>
        <v>#DIV/0!</v>
      </c>
    </row>
    <row r="285" spans="1:5">
      <c r="A285" s="269">
        <v>47</v>
      </c>
      <c r="B285" s="259" t="s">
        <v>33</v>
      </c>
      <c r="C285" s="328"/>
      <c r="D285" s="290"/>
      <c r="E285" s="683" t="e">
        <f>C285/'PAX130'!$C$15</f>
        <v>#DIV/0!</v>
      </c>
    </row>
    <row r="286" spans="1:5">
      <c r="A286" s="269">
        <v>48</v>
      </c>
      <c r="B286" s="259" t="s">
        <v>33</v>
      </c>
      <c r="C286" s="328"/>
      <c r="D286" s="290"/>
      <c r="E286" s="683" t="e">
        <f>C286/'PAX130'!$C$15</f>
        <v>#DIV/0!</v>
      </c>
    </row>
    <row r="287" spans="1:5">
      <c r="A287" s="269">
        <v>49</v>
      </c>
      <c r="B287" s="259" t="s">
        <v>33</v>
      </c>
      <c r="C287" s="328"/>
      <c r="D287" s="290"/>
      <c r="E287" s="683" t="e">
        <f>C287/'PAX130'!$C$15</f>
        <v>#DIV/0!</v>
      </c>
    </row>
    <row r="288" spans="1:5">
      <c r="A288" s="269">
        <v>50</v>
      </c>
      <c r="B288" s="259" t="s">
        <v>33</v>
      </c>
      <c r="C288" s="328"/>
      <c r="D288" s="290"/>
      <c r="E288" s="683" t="e">
        <f>C288/'PAX130'!$C$15</f>
        <v>#DIV/0!</v>
      </c>
    </row>
    <row r="289" spans="1:5" s="264" customFormat="1" ht="27" customHeight="1">
      <c r="A289" s="188" t="s">
        <v>178</v>
      </c>
      <c r="B289" s="680" t="s">
        <v>2273</v>
      </c>
      <c r="C289" s="261" t="s">
        <v>33</v>
      </c>
      <c r="D289" s="262" t="s">
        <v>33</v>
      </c>
      <c r="E289" s="684"/>
    </row>
    <row r="290" spans="1:5" s="264" customFormat="1" ht="13.15">
      <c r="A290" s="669" t="s">
        <v>651</v>
      </c>
      <c r="B290" s="669" t="s">
        <v>1894</v>
      </c>
      <c r="C290" s="670" t="s">
        <v>1892</v>
      </c>
      <c r="D290" s="671" t="s">
        <v>652</v>
      </c>
      <c r="E290" s="667" t="s">
        <v>1886</v>
      </c>
    </row>
    <row r="291" spans="1:5" s="264" customFormat="1" ht="13.15">
      <c r="A291" s="263"/>
      <c r="B291" s="257" t="s">
        <v>105</v>
      </c>
      <c r="C291" s="236">
        <f>SUM(C292:C341)</f>
        <v>0</v>
      </c>
      <c r="D291" s="258" t="s">
        <v>33</v>
      </c>
      <c r="E291" s="682"/>
    </row>
    <row r="292" spans="1:5" s="264" customFormat="1" ht="13.15">
      <c r="A292" s="269">
        <v>1</v>
      </c>
      <c r="B292" s="259" t="s">
        <v>33</v>
      </c>
      <c r="C292" s="328"/>
      <c r="D292" s="290"/>
      <c r="E292" s="683" t="e">
        <f>C292/'PAX130'!$C$15</f>
        <v>#DIV/0!</v>
      </c>
    </row>
    <row r="293" spans="1:5">
      <c r="A293" s="269">
        <v>2</v>
      </c>
      <c r="B293" s="259" t="s">
        <v>33</v>
      </c>
      <c r="C293" s="328"/>
      <c r="D293" s="290"/>
      <c r="E293" s="683" t="e">
        <f>C293/'PAX130'!$C$15</f>
        <v>#DIV/0!</v>
      </c>
    </row>
    <row r="294" spans="1:5">
      <c r="A294" s="269">
        <v>3</v>
      </c>
      <c r="B294" s="259" t="s">
        <v>33</v>
      </c>
      <c r="C294" s="328"/>
      <c r="D294" s="290"/>
      <c r="E294" s="683" t="e">
        <f>C294/'PAX130'!$C$15</f>
        <v>#DIV/0!</v>
      </c>
    </row>
    <row r="295" spans="1:5">
      <c r="A295" s="269">
        <v>4</v>
      </c>
      <c r="B295" s="259" t="s">
        <v>33</v>
      </c>
      <c r="C295" s="328"/>
      <c r="D295" s="290"/>
      <c r="E295" s="683" t="e">
        <f>C295/'PAX130'!$C$15</f>
        <v>#DIV/0!</v>
      </c>
    </row>
    <row r="296" spans="1:5">
      <c r="A296" s="269">
        <v>5</v>
      </c>
      <c r="B296" s="259" t="s">
        <v>33</v>
      </c>
      <c r="C296" s="328"/>
      <c r="D296" s="290"/>
      <c r="E296" s="683" t="e">
        <f>C296/'PAX130'!$C$15</f>
        <v>#DIV/0!</v>
      </c>
    </row>
    <row r="297" spans="1:5">
      <c r="A297" s="269">
        <v>6</v>
      </c>
      <c r="B297" s="259" t="s">
        <v>33</v>
      </c>
      <c r="C297" s="328"/>
      <c r="D297" s="290"/>
      <c r="E297" s="683" t="e">
        <f>C297/'PAX130'!$C$15</f>
        <v>#DIV/0!</v>
      </c>
    </row>
    <row r="298" spans="1:5">
      <c r="A298" s="269">
        <v>7</v>
      </c>
      <c r="B298" s="259" t="s">
        <v>33</v>
      </c>
      <c r="C298" s="328"/>
      <c r="D298" s="290"/>
      <c r="E298" s="683" t="e">
        <f>C298/'PAX130'!$C$15</f>
        <v>#DIV/0!</v>
      </c>
    </row>
    <row r="299" spans="1:5">
      <c r="A299" s="269">
        <v>8</v>
      </c>
      <c r="B299" s="259" t="s">
        <v>33</v>
      </c>
      <c r="C299" s="328"/>
      <c r="D299" s="290"/>
      <c r="E299" s="683" t="e">
        <f>C299/'PAX130'!$C$15</f>
        <v>#DIV/0!</v>
      </c>
    </row>
    <row r="300" spans="1:5">
      <c r="A300" s="269">
        <v>9</v>
      </c>
      <c r="B300" s="259" t="s">
        <v>33</v>
      </c>
      <c r="C300" s="328"/>
      <c r="D300" s="290"/>
      <c r="E300" s="683" t="e">
        <f>C300/'PAX130'!$C$15</f>
        <v>#DIV/0!</v>
      </c>
    </row>
    <row r="301" spans="1:5">
      <c r="A301" s="269">
        <v>10</v>
      </c>
      <c r="B301" s="259" t="s">
        <v>33</v>
      </c>
      <c r="C301" s="328"/>
      <c r="D301" s="290"/>
      <c r="E301" s="683" t="e">
        <f>C301/'PAX130'!$C$15</f>
        <v>#DIV/0!</v>
      </c>
    </row>
    <row r="302" spans="1:5">
      <c r="A302" s="269">
        <v>11</v>
      </c>
      <c r="B302" s="259" t="s">
        <v>33</v>
      </c>
      <c r="C302" s="328"/>
      <c r="D302" s="290"/>
      <c r="E302" s="683" t="e">
        <f>C302/'PAX130'!$C$15</f>
        <v>#DIV/0!</v>
      </c>
    </row>
    <row r="303" spans="1:5">
      <c r="A303" s="269">
        <v>12</v>
      </c>
      <c r="B303" s="259" t="s">
        <v>33</v>
      </c>
      <c r="C303" s="328"/>
      <c r="D303" s="290"/>
      <c r="E303" s="683" t="e">
        <f>C303/'PAX130'!$C$15</f>
        <v>#DIV/0!</v>
      </c>
    </row>
    <row r="304" spans="1:5">
      <c r="A304" s="269">
        <v>13</v>
      </c>
      <c r="B304" s="259" t="s">
        <v>33</v>
      </c>
      <c r="C304" s="328"/>
      <c r="D304" s="290"/>
      <c r="E304" s="683" t="e">
        <f>C304/'PAX130'!$C$15</f>
        <v>#DIV/0!</v>
      </c>
    </row>
    <row r="305" spans="1:5">
      <c r="A305" s="269">
        <v>14</v>
      </c>
      <c r="B305" s="259" t="s">
        <v>33</v>
      </c>
      <c r="C305" s="328"/>
      <c r="D305" s="290"/>
      <c r="E305" s="683" t="e">
        <f>C305/'PAX130'!$C$15</f>
        <v>#DIV/0!</v>
      </c>
    </row>
    <row r="306" spans="1:5">
      <c r="A306" s="269">
        <v>15</v>
      </c>
      <c r="B306" s="259" t="s">
        <v>33</v>
      </c>
      <c r="C306" s="328"/>
      <c r="D306" s="290"/>
      <c r="E306" s="683" t="e">
        <f>C306/'PAX130'!$C$15</f>
        <v>#DIV/0!</v>
      </c>
    </row>
    <row r="307" spans="1:5">
      <c r="A307" s="269">
        <v>16</v>
      </c>
      <c r="B307" s="259" t="s">
        <v>33</v>
      </c>
      <c r="C307" s="328"/>
      <c r="D307" s="290"/>
      <c r="E307" s="683" t="e">
        <f>C307/'PAX130'!$C$15</f>
        <v>#DIV/0!</v>
      </c>
    </row>
    <row r="308" spans="1:5">
      <c r="A308" s="269">
        <v>17</v>
      </c>
      <c r="B308" s="259" t="s">
        <v>33</v>
      </c>
      <c r="C308" s="328"/>
      <c r="D308" s="290"/>
      <c r="E308" s="683" t="e">
        <f>C308/'PAX130'!$C$15</f>
        <v>#DIV/0!</v>
      </c>
    </row>
    <row r="309" spans="1:5">
      <c r="A309" s="269">
        <v>18</v>
      </c>
      <c r="B309" s="259" t="s">
        <v>33</v>
      </c>
      <c r="C309" s="328"/>
      <c r="D309" s="290"/>
      <c r="E309" s="683" t="e">
        <f>C309/'PAX130'!$C$15</f>
        <v>#DIV/0!</v>
      </c>
    </row>
    <row r="310" spans="1:5">
      <c r="A310" s="269">
        <v>19</v>
      </c>
      <c r="B310" s="259" t="s">
        <v>33</v>
      </c>
      <c r="C310" s="328"/>
      <c r="D310" s="290"/>
      <c r="E310" s="683" t="e">
        <f>C310/'PAX130'!$C$15</f>
        <v>#DIV/0!</v>
      </c>
    </row>
    <row r="311" spans="1:5">
      <c r="A311" s="269">
        <v>20</v>
      </c>
      <c r="B311" s="259" t="s">
        <v>33</v>
      </c>
      <c r="C311" s="328"/>
      <c r="D311" s="290"/>
      <c r="E311" s="683" t="e">
        <f>C311/'PAX130'!$C$15</f>
        <v>#DIV/0!</v>
      </c>
    </row>
    <row r="312" spans="1:5">
      <c r="A312" s="269">
        <v>21</v>
      </c>
      <c r="B312" s="259" t="s">
        <v>33</v>
      </c>
      <c r="C312" s="328"/>
      <c r="D312" s="290"/>
      <c r="E312" s="683" t="e">
        <f>C312/'PAX130'!$C$15</f>
        <v>#DIV/0!</v>
      </c>
    </row>
    <row r="313" spans="1:5">
      <c r="A313" s="269">
        <v>22</v>
      </c>
      <c r="B313" s="259" t="s">
        <v>33</v>
      </c>
      <c r="C313" s="328"/>
      <c r="D313" s="290"/>
      <c r="E313" s="683" t="e">
        <f>C313/'PAX130'!$C$15</f>
        <v>#DIV/0!</v>
      </c>
    </row>
    <row r="314" spans="1:5">
      <c r="A314" s="269">
        <v>23</v>
      </c>
      <c r="B314" s="259" t="s">
        <v>33</v>
      </c>
      <c r="C314" s="328"/>
      <c r="D314" s="290"/>
      <c r="E314" s="683" t="e">
        <f>C314/'PAX130'!$C$15</f>
        <v>#DIV/0!</v>
      </c>
    </row>
    <row r="315" spans="1:5">
      <c r="A315" s="269">
        <v>24</v>
      </c>
      <c r="B315" s="259" t="s">
        <v>33</v>
      </c>
      <c r="C315" s="328"/>
      <c r="D315" s="290"/>
      <c r="E315" s="683" t="e">
        <f>C315/'PAX130'!$C$15</f>
        <v>#DIV/0!</v>
      </c>
    </row>
    <row r="316" spans="1:5">
      <c r="A316" s="269">
        <v>25</v>
      </c>
      <c r="B316" s="259" t="s">
        <v>33</v>
      </c>
      <c r="C316" s="328"/>
      <c r="D316" s="290"/>
      <c r="E316" s="683" t="e">
        <f>C316/'PAX130'!$C$15</f>
        <v>#DIV/0!</v>
      </c>
    </row>
    <row r="317" spans="1:5">
      <c r="A317" s="269">
        <v>26</v>
      </c>
      <c r="B317" s="259" t="s">
        <v>33</v>
      </c>
      <c r="C317" s="328"/>
      <c r="D317" s="290"/>
      <c r="E317" s="683" t="e">
        <f>C317/'PAX130'!$C$15</f>
        <v>#DIV/0!</v>
      </c>
    </row>
    <row r="318" spans="1:5">
      <c r="A318" s="269">
        <v>27</v>
      </c>
      <c r="B318" s="259" t="s">
        <v>33</v>
      </c>
      <c r="C318" s="328"/>
      <c r="D318" s="290"/>
      <c r="E318" s="683" t="e">
        <f>C318/'PAX130'!$C$15</f>
        <v>#DIV/0!</v>
      </c>
    </row>
    <row r="319" spans="1:5">
      <c r="A319" s="269">
        <v>28</v>
      </c>
      <c r="B319" s="259" t="s">
        <v>33</v>
      </c>
      <c r="C319" s="328"/>
      <c r="D319" s="290"/>
      <c r="E319" s="683" t="e">
        <f>C319/'PAX130'!$C$15</f>
        <v>#DIV/0!</v>
      </c>
    </row>
    <row r="320" spans="1:5">
      <c r="A320" s="269">
        <v>29</v>
      </c>
      <c r="B320" s="259" t="s">
        <v>33</v>
      </c>
      <c r="C320" s="328"/>
      <c r="D320" s="290"/>
      <c r="E320" s="683" t="e">
        <f>C320/'PAX130'!$C$15</f>
        <v>#DIV/0!</v>
      </c>
    </row>
    <row r="321" spans="1:5">
      <c r="A321" s="269">
        <v>30</v>
      </c>
      <c r="B321" s="259" t="s">
        <v>33</v>
      </c>
      <c r="C321" s="328"/>
      <c r="D321" s="290"/>
      <c r="E321" s="683" t="e">
        <f>C321/'PAX130'!$C$15</f>
        <v>#DIV/0!</v>
      </c>
    </row>
    <row r="322" spans="1:5">
      <c r="A322" s="269">
        <v>31</v>
      </c>
      <c r="B322" s="259" t="s">
        <v>33</v>
      </c>
      <c r="C322" s="328"/>
      <c r="D322" s="290"/>
      <c r="E322" s="683" t="e">
        <f>C322/'PAX130'!$C$15</f>
        <v>#DIV/0!</v>
      </c>
    </row>
    <row r="323" spans="1:5">
      <c r="A323" s="269">
        <v>32</v>
      </c>
      <c r="B323" s="259" t="s">
        <v>33</v>
      </c>
      <c r="C323" s="328"/>
      <c r="D323" s="290"/>
      <c r="E323" s="683" t="e">
        <f>C323/'PAX130'!$C$15</f>
        <v>#DIV/0!</v>
      </c>
    </row>
    <row r="324" spans="1:5">
      <c r="A324" s="269">
        <v>33</v>
      </c>
      <c r="B324" s="259" t="s">
        <v>33</v>
      </c>
      <c r="C324" s="328"/>
      <c r="D324" s="290"/>
      <c r="E324" s="683" t="e">
        <f>C324/'PAX130'!$C$15</f>
        <v>#DIV/0!</v>
      </c>
    </row>
    <row r="325" spans="1:5">
      <c r="A325" s="269">
        <v>34</v>
      </c>
      <c r="B325" s="259" t="s">
        <v>33</v>
      </c>
      <c r="C325" s="328"/>
      <c r="D325" s="290"/>
      <c r="E325" s="683" t="e">
        <f>C325/'PAX130'!$C$15</f>
        <v>#DIV/0!</v>
      </c>
    </row>
    <row r="326" spans="1:5">
      <c r="A326" s="269">
        <v>35</v>
      </c>
      <c r="B326" s="259" t="s">
        <v>33</v>
      </c>
      <c r="C326" s="328"/>
      <c r="D326" s="290"/>
      <c r="E326" s="683" t="e">
        <f>C326/'PAX130'!$C$15</f>
        <v>#DIV/0!</v>
      </c>
    </row>
    <row r="327" spans="1:5">
      <c r="A327" s="269">
        <v>36</v>
      </c>
      <c r="B327" s="259" t="s">
        <v>33</v>
      </c>
      <c r="C327" s="328"/>
      <c r="D327" s="290"/>
      <c r="E327" s="683" t="e">
        <f>C327/'PAX130'!$C$15</f>
        <v>#DIV/0!</v>
      </c>
    </row>
    <row r="328" spans="1:5">
      <c r="A328" s="269">
        <v>37</v>
      </c>
      <c r="B328" s="259" t="s">
        <v>33</v>
      </c>
      <c r="C328" s="328"/>
      <c r="D328" s="290"/>
      <c r="E328" s="683" t="e">
        <f>C328/'PAX130'!$C$15</f>
        <v>#DIV/0!</v>
      </c>
    </row>
    <row r="329" spans="1:5">
      <c r="A329" s="269">
        <v>38</v>
      </c>
      <c r="B329" s="259" t="s">
        <v>33</v>
      </c>
      <c r="C329" s="328"/>
      <c r="D329" s="290"/>
      <c r="E329" s="683" t="e">
        <f>C329/'PAX130'!$C$15</f>
        <v>#DIV/0!</v>
      </c>
    </row>
    <row r="330" spans="1:5">
      <c r="A330" s="269">
        <v>39</v>
      </c>
      <c r="B330" s="259" t="s">
        <v>33</v>
      </c>
      <c r="C330" s="328"/>
      <c r="D330" s="290"/>
      <c r="E330" s="683" t="e">
        <f>C330/'PAX130'!$C$15</f>
        <v>#DIV/0!</v>
      </c>
    </row>
    <row r="331" spans="1:5">
      <c r="A331" s="269">
        <v>40</v>
      </c>
      <c r="B331" s="259" t="s">
        <v>33</v>
      </c>
      <c r="C331" s="328"/>
      <c r="D331" s="290"/>
      <c r="E331" s="683" t="e">
        <f>C331/'PAX130'!$C$15</f>
        <v>#DIV/0!</v>
      </c>
    </row>
    <row r="332" spans="1:5">
      <c r="A332" s="269">
        <v>41</v>
      </c>
      <c r="B332" s="259" t="s">
        <v>33</v>
      </c>
      <c r="C332" s="328"/>
      <c r="D332" s="290"/>
      <c r="E332" s="683" t="e">
        <f>C332/'PAX130'!$C$15</f>
        <v>#DIV/0!</v>
      </c>
    </row>
    <row r="333" spans="1:5">
      <c r="A333" s="269">
        <v>42</v>
      </c>
      <c r="B333" s="259" t="s">
        <v>33</v>
      </c>
      <c r="C333" s="328"/>
      <c r="D333" s="290"/>
      <c r="E333" s="683" t="e">
        <f>C333/'PAX130'!$C$15</f>
        <v>#DIV/0!</v>
      </c>
    </row>
    <row r="334" spans="1:5">
      <c r="A334" s="269">
        <v>43</v>
      </c>
      <c r="B334" s="259" t="s">
        <v>33</v>
      </c>
      <c r="C334" s="328"/>
      <c r="D334" s="290"/>
      <c r="E334" s="683" t="e">
        <f>C334/'PAX130'!$C$15</f>
        <v>#DIV/0!</v>
      </c>
    </row>
    <row r="335" spans="1:5">
      <c r="A335" s="269">
        <v>44</v>
      </c>
      <c r="B335" s="259" t="s">
        <v>33</v>
      </c>
      <c r="C335" s="328"/>
      <c r="D335" s="290"/>
      <c r="E335" s="683" t="e">
        <f>C335/'PAX130'!$C$15</f>
        <v>#DIV/0!</v>
      </c>
    </row>
    <row r="336" spans="1:5">
      <c r="A336" s="269">
        <v>45</v>
      </c>
      <c r="B336" s="259" t="s">
        <v>33</v>
      </c>
      <c r="C336" s="328"/>
      <c r="D336" s="290"/>
      <c r="E336" s="683" t="e">
        <f>C336/'PAX130'!$C$15</f>
        <v>#DIV/0!</v>
      </c>
    </row>
    <row r="337" spans="1:5">
      <c r="A337" s="269">
        <v>46</v>
      </c>
      <c r="B337" s="259" t="s">
        <v>33</v>
      </c>
      <c r="C337" s="328"/>
      <c r="D337" s="290"/>
      <c r="E337" s="683" t="e">
        <f>C337/'PAX130'!$C$15</f>
        <v>#DIV/0!</v>
      </c>
    </row>
    <row r="338" spans="1:5">
      <c r="A338" s="269">
        <v>47</v>
      </c>
      <c r="B338" s="259" t="s">
        <v>33</v>
      </c>
      <c r="C338" s="328"/>
      <c r="D338" s="290"/>
      <c r="E338" s="683" t="e">
        <f>C338/'PAX130'!$C$15</f>
        <v>#DIV/0!</v>
      </c>
    </row>
    <row r="339" spans="1:5">
      <c r="A339" s="269">
        <v>48</v>
      </c>
      <c r="B339" s="259" t="s">
        <v>33</v>
      </c>
      <c r="C339" s="328"/>
      <c r="D339" s="290"/>
      <c r="E339" s="683" t="e">
        <f>C339/'PAX130'!$C$15</f>
        <v>#DIV/0!</v>
      </c>
    </row>
    <row r="340" spans="1:5">
      <c r="A340" s="269">
        <v>49</v>
      </c>
      <c r="B340" s="259" t="s">
        <v>33</v>
      </c>
      <c r="C340" s="328"/>
      <c r="D340" s="290"/>
      <c r="E340" s="683" t="e">
        <f>C340/'PAX130'!$C$15</f>
        <v>#DIV/0!</v>
      </c>
    </row>
    <row r="341" spans="1:5">
      <c r="A341" s="269">
        <v>50</v>
      </c>
      <c r="B341" s="259" t="s">
        <v>33</v>
      </c>
      <c r="C341" s="328"/>
      <c r="D341" s="290"/>
      <c r="E341" s="683" t="e">
        <f>C341/'PAX130'!$C$15</f>
        <v>#DIV/0!</v>
      </c>
    </row>
  </sheetData>
  <sheetProtection algorithmName="SHA-512" hashValue="kcn8RtXHdFBhKL8IQulpUC3YVgwhm3umINg0v0VUw+qsOeFWR966kR49y6BnMnlXQcTu8/B1HZcJv+AhfLSEuA==" saltValue="ZkT2yd8/qmhwXnYke6wT8Q==" spinCount="100000" sheet="1" objects="1" scenarios="1"/>
  <dataValidations count="1">
    <dataValidation type="decimal" operator="greaterThanOrEqual" allowBlank="1" showInputMessage="1" showErrorMessage="1" sqref="D32:D132 C9:D29 C33:C132 C136:D235 C239:D288 C292:D341" xr:uid="{00000000-0002-0000-1500-000000000000}">
      <formula1>0</formula1>
    </dataValidation>
  </dataValidations>
  <pageMargins left="0.7" right="0.7" top="0.75" bottom="0.75" header="0.3" footer="0.3"/>
  <pageSetup paperSize="9" orientation="portrait" r:id="rId1"/>
  <headerFooter>
    <oddHeader>&amp;C&amp;"Calibri"&amp;10&amp;K000000 PUBLIC&amp;1#_x000D_&amp;G</oddHeader>
    <oddFooter>&amp;C_x000D_&amp;1#&amp;"Calibri"&amp;10&amp;K000000 PUBLIC</oddFoot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0">
    <tabColor rgb="FFFF0000"/>
  </sheetPr>
  <dimension ref="A1:N32"/>
  <sheetViews>
    <sheetView showGridLines="0" topLeftCell="A23" zoomScaleNormal="100" zoomScaleSheetLayoutView="100" workbookViewId="0">
      <selection activeCell="D35" sqref="D35"/>
    </sheetView>
  </sheetViews>
  <sheetFormatPr defaultColWidth="10.86328125" defaultRowHeight="11.65"/>
  <cols>
    <col min="1" max="1" width="11.59765625" style="103" customWidth="1"/>
    <col min="2" max="2" width="43.265625" style="58" customWidth="1"/>
    <col min="3" max="3" width="16.73046875" style="41" customWidth="1"/>
    <col min="4" max="4" width="17.73046875" style="41" bestFit="1" customWidth="1"/>
    <col min="5" max="5" width="17.73046875" style="41" customWidth="1"/>
    <col min="6" max="10" width="16.265625" style="41" customWidth="1"/>
    <col min="11" max="11" width="16.59765625" style="41" bestFit="1" customWidth="1"/>
    <col min="12" max="199" width="10.86328125" style="278"/>
    <col min="200" max="200" width="7" style="278" customWidth="1"/>
    <col min="201" max="201" width="6.86328125" style="278" customWidth="1"/>
    <col min="202" max="202" width="33.86328125" style="278" customWidth="1"/>
    <col min="203" max="203" width="24.3984375" style="278" customWidth="1"/>
    <col min="204" max="204" width="24.1328125" style="278" customWidth="1"/>
    <col min="205" max="205" width="19.3984375" style="278" bestFit="1" customWidth="1"/>
    <col min="206" max="206" width="24.3984375" style="278" customWidth="1"/>
    <col min="207" max="207" width="27.86328125" style="278" customWidth="1"/>
    <col min="208" max="208" width="21.265625" style="278" customWidth="1"/>
    <col min="209" max="209" width="22.3984375" style="278" customWidth="1"/>
    <col min="210" max="210" width="4.3984375" style="278" customWidth="1"/>
    <col min="211" max="211" width="27.59765625" style="278" customWidth="1"/>
    <col min="212" max="212" width="15.86328125" style="278" bestFit="1" customWidth="1"/>
    <col min="213" max="213" width="15.59765625" style="278" customWidth="1"/>
    <col min="214" max="455" width="10.86328125" style="278"/>
    <col min="456" max="456" width="7" style="278" customWidth="1"/>
    <col min="457" max="457" width="6.86328125" style="278" customWidth="1"/>
    <col min="458" max="458" width="33.86328125" style="278" customWidth="1"/>
    <col min="459" max="459" width="24.3984375" style="278" customWidth="1"/>
    <col min="460" max="460" width="24.1328125" style="278" customWidth="1"/>
    <col min="461" max="461" width="19.3984375" style="278" bestFit="1" customWidth="1"/>
    <col min="462" max="462" width="24.3984375" style="278" customWidth="1"/>
    <col min="463" max="463" width="27.86328125" style="278" customWidth="1"/>
    <col min="464" max="464" width="21.265625" style="278" customWidth="1"/>
    <col min="465" max="465" width="22.3984375" style="278" customWidth="1"/>
    <col min="466" max="466" width="4.3984375" style="278" customWidth="1"/>
    <col min="467" max="467" width="27.59765625" style="278" customWidth="1"/>
    <col min="468" max="468" width="15.86328125" style="278" bestFit="1" customWidth="1"/>
    <col min="469" max="469" width="15.59765625" style="278" customWidth="1"/>
    <col min="470" max="711" width="10.86328125" style="278"/>
    <col min="712" max="712" width="7" style="278" customWidth="1"/>
    <col min="713" max="713" width="6.86328125" style="278" customWidth="1"/>
    <col min="714" max="714" width="33.86328125" style="278" customWidth="1"/>
    <col min="715" max="715" width="24.3984375" style="278" customWidth="1"/>
    <col min="716" max="716" width="24.1328125" style="278" customWidth="1"/>
    <col min="717" max="717" width="19.3984375" style="278" bestFit="1" customWidth="1"/>
    <col min="718" max="718" width="24.3984375" style="278" customWidth="1"/>
    <col min="719" max="719" width="27.86328125" style="278" customWidth="1"/>
    <col min="720" max="720" width="21.265625" style="278" customWidth="1"/>
    <col min="721" max="721" width="22.3984375" style="278" customWidth="1"/>
    <col min="722" max="722" width="4.3984375" style="278" customWidth="1"/>
    <col min="723" max="723" width="27.59765625" style="278" customWidth="1"/>
    <col min="724" max="724" width="15.86328125" style="278" bestFit="1" customWidth="1"/>
    <col min="725" max="725" width="15.59765625" style="278" customWidth="1"/>
    <col min="726" max="967" width="10.86328125" style="278"/>
    <col min="968" max="968" width="7" style="278" customWidth="1"/>
    <col min="969" max="969" width="6.86328125" style="278" customWidth="1"/>
    <col min="970" max="970" width="33.86328125" style="278" customWidth="1"/>
    <col min="971" max="971" width="24.3984375" style="278" customWidth="1"/>
    <col min="972" max="972" width="24.1328125" style="278" customWidth="1"/>
    <col min="973" max="973" width="19.3984375" style="278" bestFit="1" customWidth="1"/>
    <col min="974" max="974" width="24.3984375" style="278" customWidth="1"/>
    <col min="975" max="975" width="27.86328125" style="278" customWidth="1"/>
    <col min="976" max="976" width="21.265625" style="278" customWidth="1"/>
    <col min="977" max="977" width="22.3984375" style="278" customWidth="1"/>
    <col min="978" max="978" width="4.3984375" style="278" customWidth="1"/>
    <col min="979" max="979" width="27.59765625" style="278" customWidth="1"/>
    <col min="980" max="980" width="15.86328125" style="278" bestFit="1" customWidth="1"/>
    <col min="981" max="981" width="15.59765625" style="278" customWidth="1"/>
    <col min="982" max="1223" width="10.86328125" style="278"/>
    <col min="1224" max="1224" width="7" style="278" customWidth="1"/>
    <col min="1225" max="1225" width="6.86328125" style="278" customWidth="1"/>
    <col min="1226" max="1226" width="33.86328125" style="278" customWidth="1"/>
    <col min="1227" max="1227" width="24.3984375" style="278" customWidth="1"/>
    <col min="1228" max="1228" width="24.1328125" style="278" customWidth="1"/>
    <col min="1229" max="1229" width="19.3984375" style="278" bestFit="1" customWidth="1"/>
    <col min="1230" max="1230" width="24.3984375" style="278" customWidth="1"/>
    <col min="1231" max="1231" width="27.86328125" style="278" customWidth="1"/>
    <col min="1232" max="1232" width="21.265625" style="278" customWidth="1"/>
    <col min="1233" max="1233" width="22.3984375" style="278" customWidth="1"/>
    <col min="1234" max="1234" width="4.3984375" style="278" customWidth="1"/>
    <col min="1235" max="1235" width="27.59765625" style="278" customWidth="1"/>
    <col min="1236" max="1236" width="15.86328125" style="278" bestFit="1" customWidth="1"/>
    <col min="1237" max="1237" width="15.59765625" style="278" customWidth="1"/>
    <col min="1238" max="1479" width="10.86328125" style="278"/>
    <col min="1480" max="1480" width="7" style="278" customWidth="1"/>
    <col min="1481" max="1481" width="6.86328125" style="278" customWidth="1"/>
    <col min="1482" max="1482" width="33.86328125" style="278" customWidth="1"/>
    <col min="1483" max="1483" width="24.3984375" style="278" customWidth="1"/>
    <col min="1484" max="1484" width="24.1328125" style="278" customWidth="1"/>
    <col min="1485" max="1485" width="19.3984375" style="278" bestFit="1" customWidth="1"/>
    <col min="1486" max="1486" width="24.3984375" style="278" customWidth="1"/>
    <col min="1487" max="1487" width="27.86328125" style="278" customWidth="1"/>
    <col min="1488" max="1488" width="21.265625" style="278" customWidth="1"/>
    <col min="1489" max="1489" width="22.3984375" style="278" customWidth="1"/>
    <col min="1490" max="1490" width="4.3984375" style="278" customWidth="1"/>
    <col min="1491" max="1491" width="27.59765625" style="278" customWidth="1"/>
    <col min="1492" max="1492" width="15.86328125" style="278" bestFit="1" customWidth="1"/>
    <col min="1493" max="1493" width="15.59765625" style="278" customWidth="1"/>
    <col min="1494" max="1735" width="10.86328125" style="278"/>
    <col min="1736" max="1736" width="7" style="278" customWidth="1"/>
    <col min="1737" max="1737" width="6.86328125" style="278" customWidth="1"/>
    <col min="1738" max="1738" width="33.86328125" style="278" customWidth="1"/>
    <col min="1739" max="1739" width="24.3984375" style="278" customWidth="1"/>
    <col min="1740" max="1740" width="24.1328125" style="278" customWidth="1"/>
    <col min="1741" max="1741" width="19.3984375" style="278" bestFit="1" customWidth="1"/>
    <col min="1742" max="1742" width="24.3984375" style="278" customWidth="1"/>
    <col min="1743" max="1743" width="27.86328125" style="278" customWidth="1"/>
    <col min="1744" max="1744" width="21.265625" style="278" customWidth="1"/>
    <col min="1745" max="1745" width="22.3984375" style="278" customWidth="1"/>
    <col min="1746" max="1746" width="4.3984375" style="278" customWidth="1"/>
    <col min="1747" max="1747" width="27.59765625" style="278" customWidth="1"/>
    <col min="1748" max="1748" width="15.86328125" style="278" bestFit="1" customWidth="1"/>
    <col min="1749" max="1749" width="15.59765625" style="278" customWidth="1"/>
    <col min="1750" max="1991" width="10.86328125" style="278"/>
    <col min="1992" max="1992" width="7" style="278" customWidth="1"/>
    <col min="1993" max="1993" width="6.86328125" style="278" customWidth="1"/>
    <col min="1994" max="1994" width="33.86328125" style="278" customWidth="1"/>
    <col min="1995" max="1995" width="24.3984375" style="278" customWidth="1"/>
    <col min="1996" max="1996" width="24.1328125" style="278" customWidth="1"/>
    <col min="1997" max="1997" width="19.3984375" style="278" bestFit="1" customWidth="1"/>
    <col min="1998" max="1998" width="24.3984375" style="278" customWidth="1"/>
    <col min="1999" max="1999" width="27.86328125" style="278" customWidth="1"/>
    <col min="2000" max="2000" width="21.265625" style="278" customWidth="1"/>
    <col min="2001" max="2001" width="22.3984375" style="278" customWidth="1"/>
    <col min="2002" max="2002" width="4.3984375" style="278" customWidth="1"/>
    <col min="2003" max="2003" width="27.59765625" style="278" customWidth="1"/>
    <col min="2004" max="2004" width="15.86328125" style="278" bestFit="1" customWidth="1"/>
    <col min="2005" max="2005" width="15.59765625" style="278" customWidth="1"/>
    <col min="2006" max="2247" width="10.86328125" style="278"/>
    <col min="2248" max="2248" width="7" style="278" customWidth="1"/>
    <col min="2249" max="2249" width="6.86328125" style="278" customWidth="1"/>
    <col min="2250" max="2250" width="33.86328125" style="278" customWidth="1"/>
    <col min="2251" max="2251" width="24.3984375" style="278" customWidth="1"/>
    <col min="2252" max="2252" width="24.1328125" style="278" customWidth="1"/>
    <col min="2253" max="2253" width="19.3984375" style="278" bestFit="1" customWidth="1"/>
    <col min="2254" max="2254" width="24.3984375" style="278" customWidth="1"/>
    <col min="2255" max="2255" width="27.86328125" style="278" customWidth="1"/>
    <col min="2256" max="2256" width="21.265625" style="278" customWidth="1"/>
    <col min="2257" max="2257" width="22.3984375" style="278" customWidth="1"/>
    <col min="2258" max="2258" width="4.3984375" style="278" customWidth="1"/>
    <col min="2259" max="2259" width="27.59765625" style="278" customWidth="1"/>
    <col min="2260" max="2260" width="15.86328125" style="278" bestFit="1" customWidth="1"/>
    <col min="2261" max="2261" width="15.59765625" style="278" customWidth="1"/>
    <col min="2262" max="2503" width="10.86328125" style="278"/>
    <col min="2504" max="2504" width="7" style="278" customWidth="1"/>
    <col min="2505" max="2505" width="6.86328125" style="278" customWidth="1"/>
    <col min="2506" max="2506" width="33.86328125" style="278" customWidth="1"/>
    <col min="2507" max="2507" width="24.3984375" style="278" customWidth="1"/>
    <col min="2508" max="2508" width="24.1328125" style="278" customWidth="1"/>
    <col min="2509" max="2509" width="19.3984375" style="278" bestFit="1" customWidth="1"/>
    <col min="2510" max="2510" width="24.3984375" style="278" customWidth="1"/>
    <col min="2511" max="2511" width="27.86328125" style="278" customWidth="1"/>
    <col min="2512" max="2512" width="21.265625" style="278" customWidth="1"/>
    <col min="2513" max="2513" width="22.3984375" style="278" customWidth="1"/>
    <col min="2514" max="2514" width="4.3984375" style="278" customWidth="1"/>
    <col min="2515" max="2515" width="27.59765625" style="278" customWidth="1"/>
    <col min="2516" max="2516" width="15.86328125" style="278" bestFit="1" customWidth="1"/>
    <col min="2517" max="2517" width="15.59765625" style="278" customWidth="1"/>
    <col min="2518" max="2759" width="10.86328125" style="278"/>
    <col min="2760" max="2760" width="7" style="278" customWidth="1"/>
    <col min="2761" max="2761" width="6.86328125" style="278" customWidth="1"/>
    <col min="2762" max="2762" width="33.86328125" style="278" customWidth="1"/>
    <col min="2763" max="2763" width="24.3984375" style="278" customWidth="1"/>
    <col min="2764" max="2764" width="24.1328125" style="278" customWidth="1"/>
    <col min="2765" max="2765" width="19.3984375" style="278" bestFit="1" customWidth="1"/>
    <col min="2766" max="2766" width="24.3984375" style="278" customWidth="1"/>
    <col min="2767" max="2767" width="27.86328125" style="278" customWidth="1"/>
    <col min="2768" max="2768" width="21.265625" style="278" customWidth="1"/>
    <col min="2769" max="2769" width="22.3984375" style="278" customWidth="1"/>
    <col min="2770" max="2770" width="4.3984375" style="278" customWidth="1"/>
    <col min="2771" max="2771" width="27.59765625" style="278" customWidth="1"/>
    <col min="2772" max="2772" width="15.86328125" style="278" bestFit="1" customWidth="1"/>
    <col min="2773" max="2773" width="15.59765625" style="278" customWidth="1"/>
    <col min="2774" max="3015" width="10.86328125" style="278"/>
    <col min="3016" max="3016" width="7" style="278" customWidth="1"/>
    <col min="3017" max="3017" width="6.86328125" style="278" customWidth="1"/>
    <col min="3018" max="3018" width="33.86328125" style="278" customWidth="1"/>
    <col min="3019" max="3019" width="24.3984375" style="278" customWidth="1"/>
    <col min="3020" max="3020" width="24.1328125" style="278" customWidth="1"/>
    <col min="3021" max="3021" width="19.3984375" style="278" bestFit="1" customWidth="1"/>
    <col min="3022" max="3022" width="24.3984375" style="278" customWidth="1"/>
    <col min="3023" max="3023" width="27.86328125" style="278" customWidth="1"/>
    <col min="3024" max="3024" width="21.265625" style="278" customWidth="1"/>
    <col min="3025" max="3025" width="22.3984375" style="278" customWidth="1"/>
    <col min="3026" max="3026" width="4.3984375" style="278" customWidth="1"/>
    <col min="3027" max="3027" width="27.59765625" style="278" customWidth="1"/>
    <col min="3028" max="3028" width="15.86328125" style="278" bestFit="1" customWidth="1"/>
    <col min="3029" max="3029" width="15.59765625" style="278" customWidth="1"/>
    <col min="3030" max="3271" width="10.86328125" style="278"/>
    <col min="3272" max="3272" width="7" style="278" customWidth="1"/>
    <col min="3273" max="3273" width="6.86328125" style="278" customWidth="1"/>
    <col min="3274" max="3274" width="33.86328125" style="278" customWidth="1"/>
    <col min="3275" max="3275" width="24.3984375" style="278" customWidth="1"/>
    <col min="3276" max="3276" width="24.1328125" style="278" customWidth="1"/>
    <col min="3277" max="3277" width="19.3984375" style="278" bestFit="1" customWidth="1"/>
    <col min="3278" max="3278" width="24.3984375" style="278" customWidth="1"/>
    <col min="3279" max="3279" width="27.86328125" style="278" customWidth="1"/>
    <col min="3280" max="3280" width="21.265625" style="278" customWidth="1"/>
    <col min="3281" max="3281" width="22.3984375" style="278" customWidth="1"/>
    <col min="3282" max="3282" width="4.3984375" style="278" customWidth="1"/>
    <col min="3283" max="3283" width="27.59765625" style="278" customWidth="1"/>
    <col min="3284" max="3284" width="15.86328125" style="278" bestFit="1" customWidth="1"/>
    <col min="3285" max="3285" width="15.59765625" style="278" customWidth="1"/>
    <col min="3286" max="3527" width="10.86328125" style="278"/>
    <col min="3528" max="3528" width="7" style="278" customWidth="1"/>
    <col min="3529" max="3529" width="6.86328125" style="278" customWidth="1"/>
    <col min="3530" max="3530" width="33.86328125" style="278" customWidth="1"/>
    <col min="3531" max="3531" width="24.3984375" style="278" customWidth="1"/>
    <col min="3532" max="3532" width="24.1328125" style="278" customWidth="1"/>
    <col min="3533" max="3533" width="19.3984375" style="278" bestFit="1" customWidth="1"/>
    <col min="3534" max="3534" width="24.3984375" style="278" customWidth="1"/>
    <col min="3535" max="3535" width="27.86328125" style="278" customWidth="1"/>
    <col min="3536" max="3536" width="21.265625" style="278" customWidth="1"/>
    <col min="3537" max="3537" width="22.3984375" style="278" customWidth="1"/>
    <col min="3538" max="3538" width="4.3984375" style="278" customWidth="1"/>
    <col min="3539" max="3539" width="27.59765625" style="278" customWidth="1"/>
    <col min="3540" max="3540" width="15.86328125" style="278" bestFit="1" customWidth="1"/>
    <col min="3541" max="3541" width="15.59765625" style="278" customWidth="1"/>
    <col min="3542" max="3783" width="10.86328125" style="278"/>
    <col min="3784" max="3784" width="7" style="278" customWidth="1"/>
    <col min="3785" max="3785" width="6.86328125" style="278" customWidth="1"/>
    <col min="3786" max="3786" width="33.86328125" style="278" customWidth="1"/>
    <col min="3787" max="3787" width="24.3984375" style="278" customWidth="1"/>
    <col min="3788" max="3788" width="24.1328125" style="278" customWidth="1"/>
    <col min="3789" max="3789" width="19.3984375" style="278" bestFit="1" customWidth="1"/>
    <col min="3790" max="3790" width="24.3984375" style="278" customWidth="1"/>
    <col min="3791" max="3791" width="27.86328125" style="278" customWidth="1"/>
    <col min="3792" max="3792" width="21.265625" style="278" customWidth="1"/>
    <col min="3793" max="3793" width="22.3984375" style="278" customWidth="1"/>
    <col min="3794" max="3794" width="4.3984375" style="278" customWidth="1"/>
    <col min="3795" max="3795" width="27.59765625" style="278" customWidth="1"/>
    <col min="3796" max="3796" width="15.86328125" style="278" bestFit="1" customWidth="1"/>
    <col min="3797" max="3797" width="15.59765625" style="278" customWidth="1"/>
    <col min="3798" max="4039" width="10.86328125" style="278"/>
    <col min="4040" max="4040" width="7" style="278" customWidth="1"/>
    <col min="4041" max="4041" width="6.86328125" style="278" customWidth="1"/>
    <col min="4042" max="4042" width="33.86328125" style="278" customWidth="1"/>
    <col min="4043" max="4043" width="24.3984375" style="278" customWidth="1"/>
    <col min="4044" max="4044" width="24.1328125" style="278" customWidth="1"/>
    <col min="4045" max="4045" width="19.3984375" style="278" bestFit="1" customWidth="1"/>
    <col min="4046" max="4046" width="24.3984375" style="278" customWidth="1"/>
    <col min="4047" max="4047" width="27.86328125" style="278" customWidth="1"/>
    <col min="4048" max="4048" width="21.265625" style="278" customWidth="1"/>
    <col min="4049" max="4049" width="22.3984375" style="278" customWidth="1"/>
    <col min="4050" max="4050" width="4.3984375" style="278" customWidth="1"/>
    <col min="4051" max="4051" width="27.59765625" style="278" customWidth="1"/>
    <col min="4052" max="4052" width="15.86328125" style="278" bestFit="1" customWidth="1"/>
    <col min="4053" max="4053" width="15.59765625" style="278" customWidth="1"/>
    <col min="4054" max="4295" width="10.86328125" style="278"/>
    <col min="4296" max="4296" width="7" style="278" customWidth="1"/>
    <col min="4297" max="4297" width="6.86328125" style="278" customWidth="1"/>
    <col min="4298" max="4298" width="33.86328125" style="278" customWidth="1"/>
    <col min="4299" max="4299" width="24.3984375" style="278" customWidth="1"/>
    <col min="4300" max="4300" width="24.1328125" style="278" customWidth="1"/>
    <col min="4301" max="4301" width="19.3984375" style="278" bestFit="1" customWidth="1"/>
    <col min="4302" max="4302" width="24.3984375" style="278" customWidth="1"/>
    <col min="4303" max="4303" width="27.86328125" style="278" customWidth="1"/>
    <col min="4304" max="4304" width="21.265625" style="278" customWidth="1"/>
    <col min="4305" max="4305" width="22.3984375" style="278" customWidth="1"/>
    <col min="4306" max="4306" width="4.3984375" style="278" customWidth="1"/>
    <col min="4307" max="4307" width="27.59765625" style="278" customWidth="1"/>
    <col min="4308" max="4308" width="15.86328125" style="278" bestFit="1" customWidth="1"/>
    <col min="4309" max="4309" width="15.59765625" style="278" customWidth="1"/>
    <col min="4310" max="4551" width="10.86328125" style="278"/>
    <col min="4552" max="4552" width="7" style="278" customWidth="1"/>
    <col min="4553" max="4553" width="6.86328125" style="278" customWidth="1"/>
    <col min="4554" max="4554" width="33.86328125" style="278" customWidth="1"/>
    <col min="4555" max="4555" width="24.3984375" style="278" customWidth="1"/>
    <col min="4556" max="4556" width="24.1328125" style="278" customWidth="1"/>
    <col min="4557" max="4557" width="19.3984375" style="278" bestFit="1" customWidth="1"/>
    <col min="4558" max="4558" width="24.3984375" style="278" customWidth="1"/>
    <col min="4559" max="4559" width="27.86328125" style="278" customWidth="1"/>
    <col min="4560" max="4560" width="21.265625" style="278" customWidth="1"/>
    <col min="4561" max="4561" width="22.3984375" style="278" customWidth="1"/>
    <col min="4562" max="4562" width="4.3984375" style="278" customWidth="1"/>
    <col min="4563" max="4563" width="27.59765625" style="278" customWidth="1"/>
    <col min="4564" max="4564" width="15.86328125" style="278" bestFit="1" customWidth="1"/>
    <col min="4565" max="4565" width="15.59765625" style="278" customWidth="1"/>
    <col min="4566" max="4807" width="10.86328125" style="278"/>
    <col min="4808" max="4808" width="7" style="278" customWidth="1"/>
    <col min="4809" max="4809" width="6.86328125" style="278" customWidth="1"/>
    <col min="4810" max="4810" width="33.86328125" style="278" customWidth="1"/>
    <col min="4811" max="4811" width="24.3984375" style="278" customWidth="1"/>
    <col min="4812" max="4812" width="24.1328125" style="278" customWidth="1"/>
    <col min="4813" max="4813" width="19.3984375" style="278" bestFit="1" customWidth="1"/>
    <col min="4814" max="4814" width="24.3984375" style="278" customWidth="1"/>
    <col min="4815" max="4815" width="27.86328125" style="278" customWidth="1"/>
    <col min="4816" max="4816" width="21.265625" style="278" customWidth="1"/>
    <col min="4817" max="4817" width="22.3984375" style="278" customWidth="1"/>
    <col min="4818" max="4818" width="4.3984375" style="278" customWidth="1"/>
    <col min="4819" max="4819" width="27.59765625" style="278" customWidth="1"/>
    <col min="4820" max="4820" width="15.86328125" style="278" bestFit="1" customWidth="1"/>
    <col min="4821" max="4821" width="15.59765625" style="278" customWidth="1"/>
    <col min="4822" max="5063" width="10.86328125" style="278"/>
    <col min="5064" max="5064" width="7" style="278" customWidth="1"/>
    <col min="5065" max="5065" width="6.86328125" style="278" customWidth="1"/>
    <col min="5066" max="5066" width="33.86328125" style="278" customWidth="1"/>
    <col min="5067" max="5067" width="24.3984375" style="278" customWidth="1"/>
    <col min="5068" max="5068" width="24.1328125" style="278" customWidth="1"/>
    <col min="5069" max="5069" width="19.3984375" style="278" bestFit="1" customWidth="1"/>
    <col min="5070" max="5070" width="24.3984375" style="278" customWidth="1"/>
    <col min="5071" max="5071" width="27.86328125" style="278" customWidth="1"/>
    <col min="5072" max="5072" width="21.265625" style="278" customWidth="1"/>
    <col min="5073" max="5073" width="22.3984375" style="278" customWidth="1"/>
    <col min="5074" max="5074" width="4.3984375" style="278" customWidth="1"/>
    <col min="5075" max="5075" width="27.59765625" style="278" customWidth="1"/>
    <col min="5076" max="5076" width="15.86328125" style="278" bestFit="1" customWidth="1"/>
    <col min="5077" max="5077" width="15.59765625" style="278" customWidth="1"/>
    <col min="5078" max="5319" width="10.86328125" style="278"/>
    <col min="5320" max="5320" width="7" style="278" customWidth="1"/>
    <col min="5321" max="5321" width="6.86328125" style="278" customWidth="1"/>
    <col min="5322" max="5322" width="33.86328125" style="278" customWidth="1"/>
    <col min="5323" max="5323" width="24.3984375" style="278" customWidth="1"/>
    <col min="5324" max="5324" width="24.1328125" style="278" customWidth="1"/>
    <col min="5325" max="5325" width="19.3984375" style="278" bestFit="1" customWidth="1"/>
    <col min="5326" max="5326" width="24.3984375" style="278" customWidth="1"/>
    <col min="5327" max="5327" width="27.86328125" style="278" customWidth="1"/>
    <col min="5328" max="5328" width="21.265625" style="278" customWidth="1"/>
    <col min="5329" max="5329" width="22.3984375" style="278" customWidth="1"/>
    <col min="5330" max="5330" width="4.3984375" style="278" customWidth="1"/>
    <col min="5331" max="5331" width="27.59765625" style="278" customWidth="1"/>
    <col min="5332" max="5332" width="15.86328125" style="278" bestFit="1" customWidth="1"/>
    <col min="5333" max="5333" width="15.59765625" style="278" customWidth="1"/>
    <col min="5334" max="5575" width="10.86328125" style="278"/>
    <col min="5576" max="5576" width="7" style="278" customWidth="1"/>
    <col min="5577" max="5577" width="6.86328125" style="278" customWidth="1"/>
    <col min="5578" max="5578" width="33.86328125" style="278" customWidth="1"/>
    <col min="5579" max="5579" width="24.3984375" style="278" customWidth="1"/>
    <col min="5580" max="5580" width="24.1328125" style="278" customWidth="1"/>
    <col min="5581" max="5581" width="19.3984375" style="278" bestFit="1" customWidth="1"/>
    <col min="5582" max="5582" width="24.3984375" style="278" customWidth="1"/>
    <col min="5583" max="5583" width="27.86328125" style="278" customWidth="1"/>
    <col min="5584" max="5584" width="21.265625" style="278" customWidth="1"/>
    <col min="5585" max="5585" width="22.3984375" style="278" customWidth="1"/>
    <col min="5586" max="5586" width="4.3984375" style="278" customWidth="1"/>
    <col min="5587" max="5587" width="27.59765625" style="278" customWidth="1"/>
    <col min="5588" max="5588" width="15.86328125" style="278" bestFit="1" customWidth="1"/>
    <col min="5589" max="5589" width="15.59765625" style="278" customWidth="1"/>
    <col min="5590" max="5831" width="10.86328125" style="278"/>
    <col min="5832" max="5832" width="7" style="278" customWidth="1"/>
    <col min="5833" max="5833" width="6.86328125" style="278" customWidth="1"/>
    <col min="5834" max="5834" width="33.86328125" style="278" customWidth="1"/>
    <col min="5835" max="5835" width="24.3984375" style="278" customWidth="1"/>
    <col min="5836" max="5836" width="24.1328125" style="278" customWidth="1"/>
    <col min="5837" max="5837" width="19.3984375" style="278" bestFit="1" customWidth="1"/>
    <col min="5838" max="5838" width="24.3984375" style="278" customWidth="1"/>
    <col min="5839" max="5839" width="27.86328125" style="278" customWidth="1"/>
    <col min="5840" max="5840" width="21.265625" style="278" customWidth="1"/>
    <col min="5841" max="5841" width="22.3984375" style="278" customWidth="1"/>
    <col min="5842" max="5842" width="4.3984375" style="278" customWidth="1"/>
    <col min="5843" max="5843" width="27.59765625" style="278" customWidth="1"/>
    <col min="5844" max="5844" width="15.86328125" style="278" bestFit="1" customWidth="1"/>
    <col min="5845" max="5845" width="15.59765625" style="278" customWidth="1"/>
    <col min="5846" max="6087" width="10.86328125" style="278"/>
    <col min="6088" max="6088" width="7" style="278" customWidth="1"/>
    <col min="6089" max="6089" width="6.86328125" style="278" customWidth="1"/>
    <col min="6090" max="6090" width="33.86328125" style="278" customWidth="1"/>
    <col min="6091" max="6091" width="24.3984375" style="278" customWidth="1"/>
    <col min="6092" max="6092" width="24.1328125" style="278" customWidth="1"/>
    <col min="6093" max="6093" width="19.3984375" style="278" bestFit="1" customWidth="1"/>
    <col min="6094" max="6094" width="24.3984375" style="278" customWidth="1"/>
    <col min="6095" max="6095" width="27.86328125" style="278" customWidth="1"/>
    <col min="6096" max="6096" width="21.265625" style="278" customWidth="1"/>
    <col min="6097" max="6097" width="22.3984375" style="278" customWidth="1"/>
    <col min="6098" max="6098" width="4.3984375" style="278" customWidth="1"/>
    <col min="6099" max="6099" width="27.59765625" style="278" customWidth="1"/>
    <col min="6100" max="6100" width="15.86328125" style="278" bestFit="1" customWidth="1"/>
    <col min="6101" max="6101" width="15.59765625" style="278" customWidth="1"/>
    <col min="6102" max="6343" width="10.86328125" style="278"/>
    <col min="6344" max="6344" width="7" style="278" customWidth="1"/>
    <col min="6345" max="6345" width="6.86328125" style="278" customWidth="1"/>
    <col min="6346" max="6346" width="33.86328125" style="278" customWidth="1"/>
    <col min="6347" max="6347" width="24.3984375" style="278" customWidth="1"/>
    <col min="6348" max="6348" width="24.1328125" style="278" customWidth="1"/>
    <col min="6349" max="6349" width="19.3984375" style="278" bestFit="1" customWidth="1"/>
    <col min="6350" max="6350" width="24.3984375" style="278" customWidth="1"/>
    <col min="6351" max="6351" width="27.86328125" style="278" customWidth="1"/>
    <col min="6352" max="6352" width="21.265625" style="278" customWidth="1"/>
    <col min="6353" max="6353" width="22.3984375" style="278" customWidth="1"/>
    <col min="6354" max="6354" width="4.3984375" style="278" customWidth="1"/>
    <col min="6355" max="6355" width="27.59765625" style="278" customWidth="1"/>
    <col min="6356" max="6356" width="15.86328125" style="278" bestFit="1" customWidth="1"/>
    <col min="6357" max="6357" width="15.59765625" style="278" customWidth="1"/>
    <col min="6358" max="6599" width="10.86328125" style="278"/>
    <col min="6600" max="6600" width="7" style="278" customWidth="1"/>
    <col min="6601" max="6601" width="6.86328125" style="278" customWidth="1"/>
    <col min="6602" max="6602" width="33.86328125" style="278" customWidth="1"/>
    <col min="6603" max="6603" width="24.3984375" style="278" customWidth="1"/>
    <col min="6604" max="6604" width="24.1328125" style="278" customWidth="1"/>
    <col min="6605" max="6605" width="19.3984375" style="278" bestFit="1" customWidth="1"/>
    <col min="6606" max="6606" width="24.3984375" style="278" customWidth="1"/>
    <col min="6607" max="6607" width="27.86328125" style="278" customWidth="1"/>
    <col min="6608" max="6608" width="21.265625" style="278" customWidth="1"/>
    <col min="6609" max="6609" width="22.3984375" style="278" customWidth="1"/>
    <col min="6610" max="6610" width="4.3984375" style="278" customWidth="1"/>
    <col min="6611" max="6611" width="27.59765625" style="278" customWidth="1"/>
    <col min="6612" max="6612" width="15.86328125" style="278" bestFit="1" customWidth="1"/>
    <col min="6613" max="6613" width="15.59765625" style="278" customWidth="1"/>
    <col min="6614" max="6855" width="10.86328125" style="278"/>
    <col min="6856" max="6856" width="7" style="278" customWidth="1"/>
    <col min="6857" max="6857" width="6.86328125" style="278" customWidth="1"/>
    <col min="6858" max="6858" width="33.86328125" style="278" customWidth="1"/>
    <col min="6859" max="6859" width="24.3984375" style="278" customWidth="1"/>
    <col min="6860" max="6860" width="24.1328125" style="278" customWidth="1"/>
    <col min="6861" max="6861" width="19.3984375" style="278" bestFit="1" customWidth="1"/>
    <col min="6862" max="6862" width="24.3984375" style="278" customWidth="1"/>
    <col min="6863" max="6863" width="27.86328125" style="278" customWidth="1"/>
    <col min="6864" max="6864" width="21.265625" style="278" customWidth="1"/>
    <col min="6865" max="6865" width="22.3984375" style="278" customWidth="1"/>
    <col min="6866" max="6866" width="4.3984375" style="278" customWidth="1"/>
    <col min="6867" max="6867" width="27.59765625" style="278" customWidth="1"/>
    <col min="6868" max="6868" width="15.86328125" style="278" bestFit="1" customWidth="1"/>
    <col min="6869" max="6869" width="15.59765625" style="278" customWidth="1"/>
    <col min="6870" max="7111" width="10.86328125" style="278"/>
    <col min="7112" max="7112" width="7" style="278" customWidth="1"/>
    <col min="7113" max="7113" width="6.86328125" style="278" customWidth="1"/>
    <col min="7114" max="7114" width="33.86328125" style="278" customWidth="1"/>
    <col min="7115" max="7115" width="24.3984375" style="278" customWidth="1"/>
    <col min="7116" max="7116" width="24.1328125" style="278" customWidth="1"/>
    <col min="7117" max="7117" width="19.3984375" style="278" bestFit="1" customWidth="1"/>
    <col min="7118" max="7118" width="24.3984375" style="278" customWidth="1"/>
    <col min="7119" max="7119" width="27.86328125" style="278" customWidth="1"/>
    <col min="7120" max="7120" width="21.265625" style="278" customWidth="1"/>
    <col min="7121" max="7121" width="22.3984375" style="278" customWidth="1"/>
    <col min="7122" max="7122" width="4.3984375" style="278" customWidth="1"/>
    <col min="7123" max="7123" width="27.59765625" style="278" customWidth="1"/>
    <col min="7124" max="7124" width="15.86328125" style="278" bestFit="1" customWidth="1"/>
    <col min="7125" max="7125" width="15.59765625" style="278" customWidth="1"/>
    <col min="7126" max="7367" width="10.86328125" style="278"/>
    <col min="7368" max="7368" width="7" style="278" customWidth="1"/>
    <col min="7369" max="7369" width="6.86328125" style="278" customWidth="1"/>
    <col min="7370" max="7370" width="33.86328125" style="278" customWidth="1"/>
    <col min="7371" max="7371" width="24.3984375" style="278" customWidth="1"/>
    <col min="7372" max="7372" width="24.1328125" style="278" customWidth="1"/>
    <col min="7373" max="7373" width="19.3984375" style="278" bestFit="1" customWidth="1"/>
    <col min="7374" max="7374" width="24.3984375" style="278" customWidth="1"/>
    <col min="7375" max="7375" width="27.86328125" style="278" customWidth="1"/>
    <col min="7376" max="7376" width="21.265625" style="278" customWidth="1"/>
    <col min="7377" max="7377" width="22.3984375" style="278" customWidth="1"/>
    <col min="7378" max="7378" width="4.3984375" style="278" customWidth="1"/>
    <col min="7379" max="7379" width="27.59765625" style="278" customWidth="1"/>
    <col min="7380" max="7380" width="15.86328125" style="278" bestFit="1" customWidth="1"/>
    <col min="7381" max="7381" width="15.59765625" style="278" customWidth="1"/>
    <col min="7382" max="7623" width="10.86328125" style="278"/>
    <col min="7624" max="7624" width="7" style="278" customWidth="1"/>
    <col min="7625" max="7625" width="6.86328125" style="278" customWidth="1"/>
    <col min="7626" max="7626" width="33.86328125" style="278" customWidth="1"/>
    <col min="7627" max="7627" width="24.3984375" style="278" customWidth="1"/>
    <col min="7628" max="7628" width="24.1328125" style="278" customWidth="1"/>
    <col min="7629" max="7629" width="19.3984375" style="278" bestFit="1" customWidth="1"/>
    <col min="7630" max="7630" width="24.3984375" style="278" customWidth="1"/>
    <col min="7631" max="7631" width="27.86328125" style="278" customWidth="1"/>
    <col min="7632" max="7632" width="21.265625" style="278" customWidth="1"/>
    <col min="7633" max="7633" width="22.3984375" style="278" customWidth="1"/>
    <col min="7634" max="7634" width="4.3984375" style="278" customWidth="1"/>
    <col min="7635" max="7635" width="27.59765625" style="278" customWidth="1"/>
    <col min="7636" max="7636" width="15.86328125" style="278" bestFit="1" customWidth="1"/>
    <col min="7637" max="7637" width="15.59765625" style="278" customWidth="1"/>
    <col min="7638" max="7879" width="10.86328125" style="278"/>
    <col min="7880" max="7880" width="7" style="278" customWidth="1"/>
    <col min="7881" max="7881" width="6.86328125" style="278" customWidth="1"/>
    <col min="7882" max="7882" width="33.86328125" style="278" customWidth="1"/>
    <col min="7883" max="7883" width="24.3984375" style="278" customWidth="1"/>
    <col min="7884" max="7884" width="24.1328125" style="278" customWidth="1"/>
    <col min="7885" max="7885" width="19.3984375" style="278" bestFit="1" customWidth="1"/>
    <col min="7886" max="7886" width="24.3984375" style="278" customWidth="1"/>
    <col min="7887" max="7887" width="27.86328125" style="278" customWidth="1"/>
    <col min="7888" max="7888" width="21.265625" style="278" customWidth="1"/>
    <col min="7889" max="7889" width="22.3984375" style="278" customWidth="1"/>
    <col min="7890" max="7890" width="4.3984375" style="278" customWidth="1"/>
    <col min="7891" max="7891" width="27.59765625" style="278" customWidth="1"/>
    <col min="7892" max="7892" width="15.86328125" style="278" bestFit="1" customWidth="1"/>
    <col min="7893" max="7893" width="15.59765625" style="278" customWidth="1"/>
    <col min="7894" max="8135" width="10.86328125" style="278"/>
    <col min="8136" max="8136" width="7" style="278" customWidth="1"/>
    <col min="8137" max="8137" width="6.86328125" style="278" customWidth="1"/>
    <col min="8138" max="8138" width="33.86328125" style="278" customWidth="1"/>
    <col min="8139" max="8139" width="24.3984375" style="278" customWidth="1"/>
    <col min="8140" max="8140" width="24.1328125" style="278" customWidth="1"/>
    <col min="8141" max="8141" width="19.3984375" style="278" bestFit="1" customWidth="1"/>
    <col min="8142" max="8142" width="24.3984375" style="278" customWidth="1"/>
    <col min="8143" max="8143" width="27.86328125" style="278" customWidth="1"/>
    <col min="8144" max="8144" width="21.265625" style="278" customWidth="1"/>
    <col min="8145" max="8145" width="22.3984375" style="278" customWidth="1"/>
    <col min="8146" max="8146" width="4.3984375" style="278" customWidth="1"/>
    <col min="8147" max="8147" width="27.59765625" style="278" customWidth="1"/>
    <col min="8148" max="8148" width="15.86328125" style="278" bestFit="1" customWidth="1"/>
    <col min="8149" max="8149" width="15.59765625" style="278" customWidth="1"/>
    <col min="8150" max="8391" width="10.86328125" style="278"/>
    <col min="8392" max="8392" width="7" style="278" customWidth="1"/>
    <col min="8393" max="8393" width="6.86328125" style="278" customWidth="1"/>
    <col min="8394" max="8394" width="33.86328125" style="278" customWidth="1"/>
    <col min="8395" max="8395" width="24.3984375" style="278" customWidth="1"/>
    <col min="8396" max="8396" width="24.1328125" style="278" customWidth="1"/>
    <col min="8397" max="8397" width="19.3984375" style="278" bestFit="1" customWidth="1"/>
    <col min="8398" max="8398" width="24.3984375" style="278" customWidth="1"/>
    <col min="8399" max="8399" width="27.86328125" style="278" customWidth="1"/>
    <col min="8400" max="8400" width="21.265625" style="278" customWidth="1"/>
    <col min="8401" max="8401" width="22.3984375" style="278" customWidth="1"/>
    <col min="8402" max="8402" width="4.3984375" style="278" customWidth="1"/>
    <col min="8403" max="8403" width="27.59765625" style="278" customWidth="1"/>
    <col min="8404" max="8404" width="15.86328125" style="278" bestFit="1" customWidth="1"/>
    <col min="8405" max="8405" width="15.59765625" style="278" customWidth="1"/>
    <col min="8406" max="8647" width="10.86328125" style="278"/>
    <col min="8648" max="8648" width="7" style="278" customWidth="1"/>
    <col min="8649" max="8649" width="6.86328125" style="278" customWidth="1"/>
    <col min="8650" max="8650" width="33.86328125" style="278" customWidth="1"/>
    <col min="8651" max="8651" width="24.3984375" style="278" customWidth="1"/>
    <col min="8652" max="8652" width="24.1328125" style="278" customWidth="1"/>
    <col min="8653" max="8653" width="19.3984375" style="278" bestFit="1" customWidth="1"/>
    <col min="8654" max="8654" width="24.3984375" style="278" customWidth="1"/>
    <col min="8655" max="8655" width="27.86328125" style="278" customWidth="1"/>
    <col min="8656" max="8656" width="21.265625" style="278" customWidth="1"/>
    <col min="8657" max="8657" width="22.3984375" style="278" customWidth="1"/>
    <col min="8658" max="8658" width="4.3984375" style="278" customWidth="1"/>
    <col min="8659" max="8659" width="27.59765625" style="278" customWidth="1"/>
    <col min="8660" max="8660" width="15.86328125" style="278" bestFit="1" customWidth="1"/>
    <col min="8661" max="8661" width="15.59765625" style="278" customWidth="1"/>
    <col min="8662" max="8903" width="10.86328125" style="278"/>
    <col min="8904" max="8904" width="7" style="278" customWidth="1"/>
    <col min="8905" max="8905" width="6.86328125" style="278" customWidth="1"/>
    <col min="8906" max="8906" width="33.86328125" style="278" customWidth="1"/>
    <col min="8907" max="8907" width="24.3984375" style="278" customWidth="1"/>
    <col min="8908" max="8908" width="24.1328125" style="278" customWidth="1"/>
    <col min="8909" max="8909" width="19.3984375" style="278" bestFit="1" customWidth="1"/>
    <col min="8910" max="8910" width="24.3984375" style="278" customWidth="1"/>
    <col min="8911" max="8911" width="27.86328125" style="278" customWidth="1"/>
    <col min="8912" max="8912" width="21.265625" style="278" customWidth="1"/>
    <col min="8913" max="8913" width="22.3984375" style="278" customWidth="1"/>
    <col min="8914" max="8914" width="4.3984375" style="278" customWidth="1"/>
    <col min="8915" max="8915" width="27.59765625" style="278" customWidth="1"/>
    <col min="8916" max="8916" width="15.86328125" style="278" bestFit="1" customWidth="1"/>
    <col min="8917" max="8917" width="15.59765625" style="278" customWidth="1"/>
    <col min="8918" max="9159" width="10.86328125" style="278"/>
    <col min="9160" max="9160" width="7" style="278" customWidth="1"/>
    <col min="9161" max="9161" width="6.86328125" style="278" customWidth="1"/>
    <col min="9162" max="9162" width="33.86328125" style="278" customWidth="1"/>
    <col min="9163" max="9163" width="24.3984375" style="278" customWidth="1"/>
    <col min="9164" max="9164" width="24.1328125" style="278" customWidth="1"/>
    <col min="9165" max="9165" width="19.3984375" style="278" bestFit="1" customWidth="1"/>
    <col min="9166" max="9166" width="24.3984375" style="278" customWidth="1"/>
    <col min="9167" max="9167" width="27.86328125" style="278" customWidth="1"/>
    <col min="9168" max="9168" width="21.265625" style="278" customWidth="1"/>
    <col min="9169" max="9169" width="22.3984375" style="278" customWidth="1"/>
    <col min="9170" max="9170" width="4.3984375" style="278" customWidth="1"/>
    <col min="9171" max="9171" width="27.59765625" style="278" customWidth="1"/>
    <col min="9172" max="9172" width="15.86328125" style="278" bestFit="1" customWidth="1"/>
    <col min="9173" max="9173" width="15.59765625" style="278" customWidth="1"/>
    <col min="9174" max="9415" width="10.86328125" style="278"/>
    <col min="9416" max="9416" width="7" style="278" customWidth="1"/>
    <col min="9417" max="9417" width="6.86328125" style="278" customWidth="1"/>
    <col min="9418" max="9418" width="33.86328125" style="278" customWidth="1"/>
    <col min="9419" max="9419" width="24.3984375" style="278" customWidth="1"/>
    <col min="9420" max="9420" width="24.1328125" style="278" customWidth="1"/>
    <col min="9421" max="9421" width="19.3984375" style="278" bestFit="1" customWidth="1"/>
    <col min="9422" max="9422" width="24.3984375" style="278" customWidth="1"/>
    <col min="9423" max="9423" width="27.86328125" style="278" customWidth="1"/>
    <col min="9424" max="9424" width="21.265625" style="278" customWidth="1"/>
    <col min="9425" max="9425" width="22.3984375" style="278" customWidth="1"/>
    <col min="9426" max="9426" width="4.3984375" style="278" customWidth="1"/>
    <col min="9427" max="9427" width="27.59765625" style="278" customWidth="1"/>
    <col min="9428" max="9428" width="15.86328125" style="278" bestFit="1" customWidth="1"/>
    <col min="9429" max="9429" width="15.59765625" style="278" customWidth="1"/>
    <col min="9430" max="9671" width="10.86328125" style="278"/>
    <col min="9672" max="9672" width="7" style="278" customWidth="1"/>
    <col min="9673" max="9673" width="6.86328125" style="278" customWidth="1"/>
    <col min="9674" max="9674" width="33.86328125" style="278" customWidth="1"/>
    <col min="9675" max="9675" width="24.3984375" style="278" customWidth="1"/>
    <col min="9676" max="9676" width="24.1328125" style="278" customWidth="1"/>
    <col min="9677" max="9677" width="19.3984375" style="278" bestFit="1" customWidth="1"/>
    <col min="9678" max="9678" width="24.3984375" style="278" customWidth="1"/>
    <col min="9679" max="9679" width="27.86328125" style="278" customWidth="1"/>
    <col min="9680" max="9680" width="21.265625" style="278" customWidth="1"/>
    <col min="9681" max="9681" width="22.3984375" style="278" customWidth="1"/>
    <col min="9682" max="9682" width="4.3984375" style="278" customWidth="1"/>
    <col min="9683" max="9683" width="27.59765625" style="278" customWidth="1"/>
    <col min="9684" max="9684" width="15.86328125" style="278" bestFit="1" customWidth="1"/>
    <col min="9685" max="9685" width="15.59765625" style="278" customWidth="1"/>
    <col min="9686" max="9927" width="10.86328125" style="278"/>
    <col min="9928" max="9928" width="7" style="278" customWidth="1"/>
    <col min="9929" max="9929" width="6.86328125" style="278" customWidth="1"/>
    <col min="9930" max="9930" width="33.86328125" style="278" customWidth="1"/>
    <col min="9931" max="9931" width="24.3984375" style="278" customWidth="1"/>
    <col min="9932" max="9932" width="24.1328125" style="278" customWidth="1"/>
    <col min="9933" max="9933" width="19.3984375" style="278" bestFit="1" customWidth="1"/>
    <col min="9934" max="9934" width="24.3984375" style="278" customWidth="1"/>
    <col min="9935" max="9935" width="27.86328125" style="278" customWidth="1"/>
    <col min="9936" max="9936" width="21.265625" style="278" customWidth="1"/>
    <col min="9937" max="9937" width="22.3984375" style="278" customWidth="1"/>
    <col min="9938" max="9938" width="4.3984375" style="278" customWidth="1"/>
    <col min="9939" max="9939" width="27.59765625" style="278" customWidth="1"/>
    <col min="9940" max="9940" width="15.86328125" style="278" bestFit="1" customWidth="1"/>
    <col min="9941" max="9941" width="15.59765625" style="278" customWidth="1"/>
    <col min="9942" max="10183" width="10.86328125" style="278"/>
    <col min="10184" max="10184" width="7" style="278" customWidth="1"/>
    <col min="10185" max="10185" width="6.86328125" style="278" customWidth="1"/>
    <col min="10186" max="10186" width="33.86328125" style="278" customWidth="1"/>
    <col min="10187" max="10187" width="24.3984375" style="278" customWidth="1"/>
    <col min="10188" max="10188" width="24.1328125" style="278" customWidth="1"/>
    <col min="10189" max="10189" width="19.3984375" style="278" bestFit="1" customWidth="1"/>
    <col min="10190" max="10190" width="24.3984375" style="278" customWidth="1"/>
    <col min="10191" max="10191" width="27.86328125" style="278" customWidth="1"/>
    <col min="10192" max="10192" width="21.265625" style="278" customWidth="1"/>
    <col min="10193" max="10193" width="22.3984375" style="278" customWidth="1"/>
    <col min="10194" max="10194" width="4.3984375" style="278" customWidth="1"/>
    <col min="10195" max="10195" width="27.59765625" style="278" customWidth="1"/>
    <col min="10196" max="10196" width="15.86328125" style="278" bestFit="1" customWidth="1"/>
    <col min="10197" max="10197" width="15.59765625" style="278" customWidth="1"/>
    <col min="10198" max="10439" width="10.86328125" style="278"/>
    <col min="10440" max="10440" width="7" style="278" customWidth="1"/>
    <col min="10441" max="10441" width="6.86328125" style="278" customWidth="1"/>
    <col min="10442" max="10442" width="33.86328125" style="278" customWidth="1"/>
    <col min="10443" max="10443" width="24.3984375" style="278" customWidth="1"/>
    <col min="10444" max="10444" width="24.1328125" style="278" customWidth="1"/>
    <col min="10445" max="10445" width="19.3984375" style="278" bestFit="1" customWidth="1"/>
    <col min="10446" max="10446" width="24.3984375" style="278" customWidth="1"/>
    <col min="10447" max="10447" width="27.86328125" style="278" customWidth="1"/>
    <col min="10448" max="10448" width="21.265625" style="278" customWidth="1"/>
    <col min="10449" max="10449" width="22.3984375" style="278" customWidth="1"/>
    <col min="10450" max="10450" width="4.3984375" style="278" customWidth="1"/>
    <col min="10451" max="10451" width="27.59765625" style="278" customWidth="1"/>
    <col min="10452" max="10452" width="15.86328125" style="278" bestFit="1" customWidth="1"/>
    <col min="10453" max="10453" width="15.59765625" style="278" customWidth="1"/>
    <col min="10454" max="10695" width="10.86328125" style="278"/>
    <col min="10696" max="10696" width="7" style="278" customWidth="1"/>
    <col min="10697" max="10697" width="6.86328125" style="278" customWidth="1"/>
    <col min="10698" max="10698" width="33.86328125" style="278" customWidth="1"/>
    <col min="10699" max="10699" width="24.3984375" style="278" customWidth="1"/>
    <col min="10700" max="10700" width="24.1328125" style="278" customWidth="1"/>
    <col min="10701" max="10701" width="19.3984375" style="278" bestFit="1" customWidth="1"/>
    <col min="10702" max="10702" width="24.3984375" style="278" customWidth="1"/>
    <col min="10703" max="10703" width="27.86328125" style="278" customWidth="1"/>
    <col min="10704" max="10704" width="21.265625" style="278" customWidth="1"/>
    <col min="10705" max="10705" width="22.3984375" style="278" customWidth="1"/>
    <col min="10706" max="10706" width="4.3984375" style="278" customWidth="1"/>
    <col min="10707" max="10707" width="27.59765625" style="278" customWidth="1"/>
    <col min="10708" max="10708" width="15.86328125" style="278" bestFit="1" customWidth="1"/>
    <col min="10709" max="10709" width="15.59765625" style="278" customWidth="1"/>
    <col min="10710" max="10951" width="10.86328125" style="278"/>
    <col min="10952" max="10952" width="7" style="278" customWidth="1"/>
    <col min="10953" max="10953" width="6.86328125" style="278" customWidth="1"/>
    <col min="10954" max="10954" width="33.86328125" style="278" customWidth="1"/>
    <col min="10955" max="10955" width="24.3984375" style="278" customWidth="1"/>
    <col min="10956" max="10956" width="24.1328125" style="278" customWidth="1"/>
    <col min="10957" max="10957" width="19.3984375" style="278" bestFit="1" customWidth="1"/>
    <col min="10958" max="10958" width="24.3984375" style="278" customWidth="1"/>
    <col min="10959" max="10959" width="27.86328125" style="278" customWidth="1"/>
    <col min="10960" max="10960" width="21.265625" style="278" customWidth="1"/>
    <col min="10961" max="10961" width="22.3984375" style="278" customWidth="1"/>
    <col min="10962" max="10962" width="4.3984375" style="278" customWidth="1"/>
    <col min="10963" max="10963" width="27.59765625" style="278" customWidth="1"/>
    <col min="10964" max="10964" width="15.86328125" style="278" bestFit="1" customWidth="1"/>
    <col min="10965" max="10965" width="15.59765625" style="278" customWidth="1"/>
    <col min="10966" max="11207" width="10.86328125" style="278"/>
    <col min="11208" max="11208" width="7" style="278" customWidth="1"/>
    <col min="11209" max="11209" width="6.86328125" style="278" customWidth="1"/>
    <col min="11210" max="11210" width="33.86328125" style="278" customWidth="1"/>
    <col min="11211" max="11211" width="24.3984375" style="278" customWidth="1"/>
    <col min="11212" max="11212" width="24.1328125" style="278" customWidth="1"/>
    <col min="11213" max="11213" width="19.3984375" style="278" bestFit="1" customWidth="1"/>
    <col min="11214" max="11214" width="24.3984375" style="278" customWidth="1"/>
    <col min="11215" max="11215" width="27.86328125" style="278" customWidth="1"/>
    <col min="11216" max="11216" width="21.265625" style="278" customWidth="1"/>
    <col min="11217" max="11217" width="22.3984375" style="278" customWidth="1"/>
    <col min="11218" max="11218" width="4.3984375" style="278" customWidth="1"/>
    <col min="11219" max="11219" width="27.59765625" style="278" customWidth="1"/>
    <col min="11220" max="11220" width="15.86328125" style="278" bestFit="1" customWidth="1"/>
    <col min="11221" max="11221" width="15.59765625" style="278" customWidth="1"/>
    <col min="11222" max="11463" width="10.86328125" style="278"/>
    <col min="11464" max="11464" width="7" style="278" customWidth="1"/>
    <col min="11465" max="11465" width="6.86328125" style="278" customWidth="1"/>
    <col min="11466" max="11466" width="33.86328125" style="278" customWidth="1"/>
    <col min="11467" max="11467" width="24.3984375" style="278" customWidth="1"/>
    <col min="11468" max="11468" width="24.1328125" style="278" customWidth="1"/>
    <col min="11469" max="11469" width="19.3984375" style="278" bestFit="1" customWidth="1"/>
    <col min="11470" max="11470" width="24.3984375" style="278" customWidth="1"/>
    <col min="11471" max="11471" width="27.86328125" style="278" customWidth="1"/>
    <col min="11472" max="11472" width="21.265625" style="278" customWidth="1"/>
    <col min="11473" max="11473" width="22.3984375" style="278" customWidth="1"/>
    <col min="11474" max="11474" width="4.3984375" style="278" customWidth="1"/>
    <col min="11475" max="11475" width="27.59765625" style="278" customWidth="1"/>
    <col min="11476" max="11476" width="15.86328125" style="278" bestFit="1" customWidth="1"/>
    <col min="11477" max="11477" width="15.59765625" style="278" customWidth="1"/>
    <col min="11478" max="11719" width="10.86328125" style="278"/>
    <col min="11720" max="11720" width="7" style="278" customWidth="1"/>
    <col min="11721" max="11721" width="6.86328125" style="278" customWidth="1"/>
    <col min="11722" max="11722" width="33.86328125" style="278" customWidth="1"/>
    <col min="11723" max="11723" width="24.3984375" style="278" customWidth="1"/>
    <col min="11724" max="11724" width="24.1328125" style="278" customWidth="1"/>
    <col min="11725" max="11725" width="19.3984375" style="278" bestFit="1" customWidth="1"/>
    <col min="11726" max="11726" width="24.3984375" style="278" customWidth="1"/>
    <col min="11727" max="11727" width="27.86328125" style="278" customWidth="1"/>
    <col min="11728" max="11728" width="21.265625" style="278" customWidth="1"/>
    <col min="11729" max="11729" width="22.3984375" style="278" customWidth="1"/>
    <col min="11730" max="11730" width="4.3984375" style="278" customWidth="1"/>
    <col min="11731" max="11731" width="27.59765625" style="278" customWidth="1"/>
    <col min="11732" max="11732" width="15.86328125" style="278" bestFit="1" customWidth="1"/>
    <col min="11733" max="11733" width="15.59765625" style="278" customWidth="1"/>
    <col min="11734" max="11975" width="10.86328125" style="278"/>
    <col min="11976" max="11976" width="7" style="278" customWidth="1"/>
    <col min="11977" max="11977" width="6.86328125" style="278" customWidth="1"/>
    <col min="11978" max="11978" width="33.86328125" style="278" customWidth="1"/>
    <col min="11979" max="11979" width="24.3984375" style="278" customWidth="1"/>
    <col min="11980" max="11980" width="24.1328125" style="278" customWidth="1"/>
    <col min="11981" max="11981" width="19.3984375" style="278" bestFit="1" customWidth="1"/>
    <col min="11982" max="11982" width="24.3984375" style="278" customWidth="1"/>
    <col min="11983" max="11983" width="27.86328125" style="278" customWidth="1"/>
    <col min="11984" max="11984" width="21.265625" style="278" customWidth="1"/>
    <col min="11985" max="11985" width="22.3984375" style="278" customWidth="1"/>
    <col min="11986" max="11986" width="4.3984375" style="278" customWidth="1"/>
    <col min="11987" max="11987" width="27.59765625" style="278" customWidth="1"/>
    <col min="11988" max="11988" width="15.86328125" style="278" bestFit="1" customWidth="1"/>
    <col min="11989" max="11989" width="15.59765625" style="278" customWidth="1"/>
    <col min="11990" max="12231" width="10.86328125" style="278"/>
    <col min="12232" max="12232" width="7" style="278" customWidth="1"/>
    <col min="12233" max="12233" width="6.86328125" style="278" customWidth="1"/>
    <col min="12234" max="12234" width="33.86328125" style="278" customWidth="1"/>
    <col min="12235" max="12235" width="24.3984375" style="278" customWidth="1"/>
    <col min="12236" max="12236" width="24.1328125" style="278" customWidth="1"/>
    <col min="12237" max="12237" width="19.3984375" style="278" bestFit="1" customWidth="1"/>
    <col min="12238" max="12238" width="24.3984375" style="278" customWidth="1"/>
    <col min="12239" max="12239" width="27.86328125" style="278" customWidth="1"/>
    <col min="12240" max="12240" width="21.265625" style="278" customWidth="1"/>
    <col min="12241" max="12241" width="22.3984375" style="278" customWidth="1"/>
    <col min="12242" max="12242" width="4.3984375" style="278" customWidth="1"/>
    <col min="12243" max="12243" width="27.59765625" style="278" customWidth="1"/>
    <col min="12244" max="12244" width="15.86328125" style="278" bestFit="1" customWidth="1"/>
    <col min="12245" max="12245" width="15.59765625" style="278" customWidth="1"/>
    <col min="12246" max="12487" width="10.86328125" style="278"/>
    <col min="12488" max="12488" width="7" style="278" customWidth="1"/>
    <col min="12489" max="12489" width="6.86328125" style="278" customWidth="1"/>
    <col min="12490" max="12490" width="33.86328125" style="278" customWidth="1"/>
    <col min="12491" max="12491" width="24.3984375" style="278" customWidth="1"/>
    <col min="12492" max="12492" width="24.1328125" style="278" customWidth="1"/>
    <col min="12493" max="12493" width="19.3984375" style="278" bestFit="1" customWidth="1"/>
    <col min="12494" max="12494" width="24.3984375" style="278" customWidth="1"/>
    <col min="12495" max="12495" width="27.86328125" style="278" customWidth="1"/>
    <col min="12496" max="12496" width="21.265625" style="278" customWidth="1"/>
    <col min="12497" max="12497" width="22.3984375" style="278" customWidth="1"/>
    <col min="12498" max="12498" width="4.3984375" style="278" customWidth="1"/>
    <col min="12499" max="12499" width="27.59765625" style="278" customWidth="1"/>
    <col min="12500" max="12500" width="15.86328125" style="278" bestFit="1" customWidth="1"/>
    <col min="12501" max="12501" width="15.59765625" style="278" customWidth="1"/>
    <col min="12502" max="12743" width="10.86328125" style="278"/>
    <col min="12744" max="12744" width="7" style="278" customWidth="1"/>
    <col min="12745" max="12745" width="6.86328125" style="278" customWidth="1"/>
    <col min="12746" max="12746" width="33.86328125" style="278" customWidth="1"/>
    <col min="12747" max="12747" width="24.3984375" style="278" customWidth="1"/>
    <col min="12748" max="12748" width="24.1328125" style="278" customWidth="1"/>
    <col min="12749" max="12749" width="19.3984375" style="278" bestFit="1" customWidth="1"/>
    <col min="12750" max="12750" width="24.3984375" style="278" customWidth="1"/>
    <col min="12751" max="12751" width="27.86328125" style="278" customWidth="1"/>
    <col min="12752" max="12752" width="21.265625" style="278" customWidth="1"/>
    <col min="12753" max="12753" width="22.3984375" style="278" customWidth="1"/>
    <col min="12754" max="12754" width="4.3984375" style="278" customWidth="1"/>
    <col min="12755" max="12755" width="27.59765625" style="278" customWidth="1"/>
    <col min="12756" max="12756" width="15.86328125" style="278" bestFit="1" customWidth="1"/>
    <col min="12757" max="12757" width="15.59765625" style="278" customWidth="1"/>
    <col min="12758" max="12999" width="10.86328125" style="278"/>
    <col min="13000" max="13000" width="7" style="278" customWidth="1"/>
    <col min="13001" max="13001" width="6.86328125" style="278" customWidth="1"/>
    <col min="13002" max="13002" width="33.86328125" style="278" customWidth="1"/>
    <col min="13003" max="13003" width="24.3984375" style="278" customWidth="1"/>
    <col min="13004" max="13004" width="24.1328125" style="278" customWidth="1"/>
    <col min="13005" max="13005" width="19.3984375" style="278" bestFit="1" customWidth="1"/>
    <col min="13006" max="13006" width="24.3984375" style="278" customWidth="1"/>
    <col min="13007" max="13007" width="27.86328125" style="278" customWidth="1"/>
    <col min="13008" max="13008" width="21.265625" style="278" customWidth="1"/>
    <col min="13009" max="13009" width="22.3984375" style="278" customWidth="1"/>
    <col min="13010" max="13010" width="4.3984375" style="278" customWidth="1"/>
    <col min="13011" max="13011" width="27.59765625" style="278" customWidth="1"/>
    <col min="13012" max="13012" width="15.86328125" style="278" bestFit="1" customWidth="1"/>
    <col min="13013" max="13013" width="15.59765625" style="278" customWidth="1"/>
    <col min="13014" max="13255" width="10.86328125" style="278"/>
    <col min="13256" max="13256" width="7" style="278" customWidth="1"/>
    <col min="13257" max="13257" width="6.86328125" style="278" customWidth="1"/>
    <col min="13258" max="13258" width="33.86328125" style="278" customWidth="1"/>
    <col min="13259" max="13259" width="24.3984375" style="278" customWidth="1"/>
    <col min="13260" max="13260" width="24.1328125" style="278" customWidth="1"/>
    <col min="13261" max="13261" width="19.3984375" style="278" bestFit="1" customWidth="1"/>
    <col min="13262" max="13262" width="24.3984375" style="278" customWidth="1"/>
    <col min="13263" max="13263" width="27.86328125" style="278" customWidth="1"/>
    <col min="13264" max="13264" width="21.265625" style="278" customWidth="1"/>
    <col min="13265" max="13265" width="22.3984375" style="278" customWidth="1"/>
    <col min="13266" max="13266" width="4.3984375" style="278" customWidth="1"/>
    <col min="13267" max="13267" width="27.59765625" style="278" customWidth="1"/>
    <col min="13268" max="13268" width="15.86328125" style="278" bestFit="1" customWidth="1"/>
    <col min="13269" max="13269" width="15.59765625" style="278" customWidth="1"/>
    <col min="13270" max="13511" width="10.86328125" style="278"/>
    <col min="13512" max="13512" width="7" style="278" customWidth="1"/>
    <col min="13513" max="13513" width="6.86328125" style="278" customWidth="1"/>
    <col min="13514" max="13514" width="33.86328125" style="278" customWidth="1"/>
    <col min="13515" max="13515" width="24.3984375" style="278" customWidth="1"/>
    <col min="13516" max="13516" width="24.1328125" style="278" customWidth="1"/>
    <col min="13517" max="13517" width="19.3984375" style="278" bestFit="1" customWidth="1"/>
    <col min="13518" max="13518" width="24.3984375" style="278" customWidth="1"/>
    <col min="13519" max="13519" width="27.86328125" style="278" customWidth="1"/>
    <col min="13520" max="13520" width="21.265625" style="278" customWidth="1"/>
    <col min="13521" max="13521" width="22.3984375" style="278" customWidth="1"/>
    <col min="13522" max="13522" width="4.3984375" style="278" customWidth="1"/>
    <col min="13523" max="13523" width="27.59765625" style="278" customWidth="1"/>
    <col min="13524" max="13524" width="15.86328125" style="278" bestFit="1" customWidth="1"/>
    <col min="13525" max="13525" width="15.59765625" style="278" customWidth="1"/>
    <col min="13526" max="13767" width="10.86328125" style="278"/>
    <col min="13768" max="13768" width="7" style="278" customWidth="1"/>
    <col min="13769" max="13769" width="6.86328125" style="278" customWidth="1"/>
    <col min="13770" max="13770" width="33.86328125" style="278" customWidth="1"/>
    <col min="13771" max="13771" width="24.3984375" style="278" customWidth="1"/>
    <col min="13772" max="13772" width="24.1328125" style="278" customWidth="1"/>
    <col min="13773" max="13773" width="19.3984375" style="278" bestFit="1" customWidth="1"/>
    <col min="13774" max="13774" width="24.3984375" style="278" customWidth="1"/>
    <col min="13775" max="13775" width="27.86328125" style="278" customWidth="1"/>
    <col min="13776" max="13776" width="21.265625" style="278" customWidth="1"/>
    <col min="13777" max="13777" width="22.3984375" style="278" customWidth="1"/>
    <col min="13778" max="13778" width="4.3984375" style="278" customWidth="1"/>
    <col min="13779" max="13779" width="27.59765625" style="278" customWidth="1"/>
    <col min="13780" max="13780" width="15.86328125" style="278" bestFit="1" customWidth="1"/>
    <col min="13781" max="13781" width="15.59765625" style="278" customWidth="1"/>
    <col min="13782" max="14023" width="10.86328125" style="278"/>
    <col min="14024" max="14024" width="7" style="278" customWidth="1"/>
    <col min="14025" max="14025" width="6.86328125" style="278" customWidth="1"/>
    <col min="14026" max="14026" width="33.86328125" style="278" customWidth="1"/>
    <col min="14027" max="14027" width="24.3984375" style="278" customWidth="1"/>
    <col min="14028" max="14028" width="24.1328125" style="278" customWidth="1"/>
    <col min="14029" max="14029" width="19.3984375" style="278" bestFit="1" customWidth="1"/>
    <col min="14030" max="14030" width="24.3984375" style="278" customWidth="1"/>
    <col min="14031" max="14031" width="27.86328125" style="278" customWidth="1"/>
    <col min="14032" max="14032" width="21.265625" style="278" customWidth="1"/>
    <col min="14033" max="14033" width="22.3984375" style="278" customWidth="1"/>
    <col min="14034" max="14034" width="4.3984375" style="278" customWidth="1"/>
    <col min="14035" max="14035" width="27.59765625" style="278" customWidth="1"/>
    <col min="14036" max="14036" width="15.86328125" style="278" bestFit="1" customWidth="1"/>
    <col min="14037" max="14037" width="15.59765625" style="278" customWidth="1"/>
    <col min="14038" max="14279" width="10.86328125" style="278"/>
    <col min="14280" max="14280" width="7" style="278" customWidth="1"/>
    <col min="14281" max="14281" width="6.86328125" style="278" customWidth="1"/>
    <col min="14282" max="14282" width="33.86328125" style="278" customWidth="1"/>
    <col min="14283" max="14283" width="24.3984375" style="278" customWidth="1"/>
    <col min="14284" max="14284" width="24.1328125" style="278" customWidth="1"/>
    <col min="14285" max="14285" width="19.3984375" style="278" bestFit="1" customWidth="1"/>
    <col min="14286" max="14286" width="24.3984375" style="278" customWidth="1"/>
    <col min="14287" max="14287" width="27.86328125" style="278" customWidth="1"/>
    <col min="14288" max="14288" width="21.265625" style="278" customWidth="1"/>
    <col min="14289" max="14289" width="22.3984375" style="278" customWidth="1"/>
    <col min="14290" max="14290" width="4.3984375" style="278" customWidth="1"/>
    <col min="14291" max="14291" width="27.59765625" style="278" customWidth="1"/>
    <col min="14292" max="14292" width="15.86328125" style="278" bestFit="1" customWidth="1"/>
    <col min="14293" max="14293" width="15.59765625" style="278" customWidth="1"/>
    <col min="14294" max="14535" width="10.86328125" style="278"/>
    <col min="14536" max="14536" width="7" style="278" customWidth="1"/>
    <col min="14537" max="14537" width="6.86328125" style="278" customWidth="1"/>
    <col min="14538" max="14538" width="33.86328125" style="278" customWidth="1"/>
    <col min="14539" max="14539" width="24.3984375" style="278" customWidth="1"/>
    <col min="14540" max="14540" width="24.1328125" style="278" customWidth="1"/>
    <col min="14541" max="14541" width="19.3984375" style="278" bestFit="1" customWidth="1"/>
    <col min="14542" max="14542" width="24.3984375" style="278" customWidth="1"/>
    <col min="14543" max="14543" width="27.86328125" style="278" customWidth="1"/>
    <col min="14544" max="14544" width="21.265625" style="278" customWidth="1"/>
    <col min="14545" max="14545" width="22.3984375" style="278" customWidth="1"/>
    <col min="14546" max="14546" width="4.3984375" style="278" customWidth="1"/>
    <col min="14547" max="14547" width="27.59765625" style="278" customWidth="1"/>
    <col min="14548" max="14548" width="15.86328125" style="278" bestFit="1" customWidth="1"/>
    <col min="14549" max="14549" width="15.59765625" style="278" customWidth="1"/>
    <col min="14550" max="14791" width="10.86328125" style="278"/>
    <col min="14792" max="14792" width="7" style="278" customWidth="1"/>
    <col min="14793" max="14793" width="6.86328125" style="278" customWidth="1"/>
    <col min="14794" max="14794" width="33.86328125" style="278" customWidth="1"/>
    <col min="14795" max="14795" width="24.3984375" style="278" customWidth="1"/>
    <col min="14796" max="14796" width="24.1328125" style="278" customWidth="1"/>
    <col min="14797" max="14797" width="19.3984375" style="278" bestFit="1" customWidth="1"/>
    <col min="14798" max="14798" width="24.3984375" style="278" customWidth="1"/>
    <col min="14799" max="14799" width="27.86328125" style="278" customWidth="1"/>
    <col min="14800" max="14800" width="21.265625" style="278" customWidth="1"/>
    <col min="14801" max="14801" width="22.3984375" style="278" customWidth="1"/>
    <col min="14802" max="14802" width="4.3984375" style="278" customWidth="1"/>
    <col min="14803" max="14803" width="27.59765625" style="278" customWidth="1"/>
    <col min="14804" max="14804" width="15.86328125" style="278" bestFit="1" customWidth="1"/>
    <col min="14805" max="14805" width="15.59765625" style="278" customWidth="1"/>
    <col min="14806" max="15047" width="10.86328125" style="278"/>
    <col min="15048" max="15048" width="7" style="278" customWidth="1"/>
    <col min="15049" max="15049" width="6.86328125" style="278" customWidth="1"/>
    <col min="15050" max="15050" width="33.86328125" style="278" customWidth="1"/>
    <col min="15051" max="15051" width="24.3984375" style="278" customWidth="1"/>
    <col min="15052" max="15052" width="24.1328125" style="278" customWidth="1"/>
    <col min="15053" max="15053" width="19.3984375" style="278" bestFit="1" customWidth="1"/>
    <col min="15054" max="15054" width="24.3984375" style="278" customWidth="1"/>
    <col min="15055" max="15055" width="27.86328125" style="278" customWidth="1"/>
    <col min="15056" max="15056" width="21.265625" style="278" customWidth="1"/>
    <col min="15057" max="15057" width="22.3984375" style="278" customWidth="1"/>
    <col min="15058" max="15058" width="4.3984375" style="278" customWidth="1"/>
    <col min="15059" max="15059" width="27.59765625" style="278" customWidth="1"/>
    <col min="15060" max="15060" width="15.86328125" style="278" bestFit="1" customWidth="1"/>
    <col min="15061" max="15061" width="15.59765625" style="278" customWidth="1"/>
    <col min="15062" max="15303" width="10.86328125" style="278"/>
    <col min="15304" max="15304" width="7" style="278" customWidth="1"/>
    <col min="15305" max="15305" width="6.86328125" style="278" customWidth="1"/>
    <col min="15306" max="15306" width="33.86328125" style="278" customWidth="1"/>
    <col min="15307" max="15307" width="24.3984375" style="278" customWidth="1"/>
    <col min="15308" max="15308" width="24.1328125" style="278" customWidth="1"/>
    <col min="15309" max="15309" width="19.3984375" style="278" bestFit="1" customWidth="1"/>
    <col min="15310" max="15310" width="24.3984375" style="278" customWidth="1"/>
    <col min="15311" max="15311" width="27.86328125" style="278" customWidth="1"/>
    <col min="15312" max="15312" width="21.265625" style="278" customWidth="1"/>
    <col min="15313" max="15313" width="22.3984375" style="278" customWidth="1"/>
    <col min="15314" max="15314" width="4.3984375" style="278" customWidth="1"/>
    <col min="15315" max="15315" width="27.59765625" style="278" customWidth="1"/>
    <col min="15316" max="15316" width="15.86328125" style="278" bestFit="1" customWidth="1"/>
    <col min="15317" max="15317" width="15.59765625" style="278" customWidth="1"/>
    <col min="15318" max="15559" width="10.86328125" style="278"/>
    <col min="15560" max="15560" width="7" style="278" customWidth="1"/>
    <col min="15561" max="15561" width="6.86328125" style="278" customWidth="1"/>
    <col min="15562" max="15562" width="33.86328125" style="278" customWidth="1"/>
    <col min="15563" max="15563" width="24.3984375" style="278" customWidth="1"/>
    <col min="15564" max="15564" width="24.1328125" style="278" customWidth="1"/>
    <col min="15565" max="15565" width="19.3984375" style="278" bestFit="1" customWidth="1"/>
    <col min="15566" max="15566" width="24.3984375" style="278" customWidth="1"/>
    <col min="15567" max="15567" width="27.86328125" style="278" customWidth="1"/>
    <col min="15568" max="15568" width="21.265625" style="278" customWidth="1"/>
    <col min="15569" max="15569" width="22.3984375" style="278" customWidth="1"/>
    <col min="15570" max="15570" width="4.3984375" style="278" customWidth="1"/>
    <col min="15571" max="15571" width="27.59765625" style="278" customWidth="1"/>
    <col min="15572" max="15572" width="15.86328125" style="278" bestFit="1" customWidth="1"/>
    <col min="15573" max="15573" width="15.59765625" style="278" customWidth="1"/>
    <col min="15574" max="15815" width="10.86328125" style="278"/>
    <col min="15816" max="15816" width="7" style="278" customWidth="1"/>
    <col min="15817" max="15817" width="6.86328125" style="278" customWidth="1"/>
    <col min="15818" max="15818" width="33.86328125" style="278" customWidth="1"/>
    <col min="15819" max="15819" width="24.3984375" style="278" customWidth="1"/>
    <col min="15820" max="15820" width="24.1328125" style="278" customWidth="1"/>
    <col min="15821" max="15821" width="19.3984375" style="278" bestFit="1" customWidth="1"/>
    <col min="15822" max="15822" width="24.3984375" style="278" customWidth="1"/>
    <col min="15823" max="15823" width="27.86328125" style="278" customWidth="1"/>
    <col min="15824" max="15824" width="21.265625" style="278" customWidth="1"/>
    <col min="15825" max="15825" width="22.3984375" style="278" customWidth="1"/>
    <col min="15826" max="15826" width="4.3984375" style="278" customWidth="1"/>
    <col min="15827" max="15827" width="27.59765625" style="278" customWidth="1"/>
    <col min="15828" max="15828" width="15.86328125" style="278" bestFit="1" customWidth="1"/>
    <col min="15829" max="15829" width="15.59765625" style="278" customWidth="1"/>
    <col min="15830" max="16071" width="10.86328125" style="278"/>
    <col min="16072" max="16072" width="7" style="278" customWidth="1"/>
    <col min="16073" max="16073" width="6.86328125" style="278" customWidth="1"/>
    <col min="16074" max="16074" width="33.86328125" style="278" customWidth="1"/>
    <col min="16075" max="16075" width="24.3984375" style="278" customWidth="1"/>
    <col min="16076" max="16076" width="24.1328125" style="278" customWidth="1"/>
    <col min="16077" max="16077" width="19.3984375" style="278" bestFit="1" customWidth="1"/>
    <col min="16078" max="16078" width="24.3984375" style="278" customWidth="1"/>
    <col min="16079" max="16079" width="27.86328125" style="278" customWidth="1"/>
    <col min="16080" max="16080" width="21.265625" style="278" customWidth="1"/>
    <col min="16081" max="16081" width="22.3984375" style="278" customWidth="1"/>
    <col min="16082" max="16082" width="4.3984375" style="278" customWidth="1"/>
    <col min="16083" max="16083" width="27.59765625" style="278" customWidth="1"/>
    <col min="16084" max="16084" width="15.86328125" style="278" bestFit="1" customWidth="1"/>
    <col min="16085" max="16085" width="15.59765625" style="278" customWidth="1"/>
    <col min="16086" max="16384" width="10.86328125" style="278"/>
  </cols>
  <sheetData>
    <row r="1" spans="1:14" s="200" customFormat="1" ht="15">
      <c r="A1" s="389" t="s">
        <v>322</v>
      </c>
      <c r="B1" s="46"/>
      <c r="C1" s="390" t="s">
        <v>2129</v>
      </c>
      <c r="D1" s="414"/>
      <c r="E1" s="414"/>
      <c r="F1" s="414"/>
      <c r="G1" s="414"/>
      <c r="H1" s="414"/>
      <c r="I1" s="414"/>
      <c r="J1" s="414"/>
      <c r="K1" s="414"/>
      <c r="L1" s="414"/>
      <c r="M1" s="414"/>
      <c r="N1" s="414"/>
    </row>
    <row r="2" spans="1:14" s="200" customFormat="1" ht="0.4" customHeight="1">
      <c r="A2" s="407"/>
      <c r="B2" s="278"/>
      <c r="C2" s="278"/>
      <c r="D2" s="414"/>
      <c r="E2" s="414"/>
      <c r="F2" s="415"/>
      <c r="G2" s="415"/>
      <c r="H2" s="415"/>
      <c r="I2" s="415"/>
      <c r="J2" s="415"/>
      <c r="K2" s="415"/>
      <c r="L2" s="415"/>
    </row>
    <row r="3" spans="1:14" s="200" customFormat="1" ht="14.65" customHeight="1">
      <c r="A3" s="418" t="s">
        <v>153</v>
      </c>
      <c r="B3" s="451">
        <f>'Cover Page'!C2</f>
        <v>0</v>
      </c>
      <c r="C3" s="278"/>
      <c r="D3" s="414"/>
      <c r="E3" s="414"/>
      <c r="F3" s="415"/>
      <c r="G3" s="415"/>
      <c r="H3" s="415"/>
      <c r="I3" s="415"/>
      <c r="J3" s="415"/>
      <c r="K3" s="415"/>
      <c r="L3" s="415"/>
    </row>
    <row r="4" spans="1:14" s="200" customFormat="1" ht="14.65" customHeight="1">
      <c r="A4" s="418" t="s">
        <v>637</v>
      </c>
      <c r="B4" s="451">
        <f>'Cover Page'!C3</f>
        <v>0</v>
      </c>
      <c r="C4" s="278"/>
      <c r="D4" s="414"/>
      <c r="E4" s="414"/>
      <c r="F4" s="415"/>
      <c r="G4" s="415"/>
      <c r="H4" s="415"/>
      <c r="I4" s="415"/>
      <c r="J4" s="415"/>
      <c r="K4" s="415"/>
      <c r="L4" s="415"/>
    </row>
    <row r="5" spans="1:14" s="200" customFormat="1" ht="12" customHeight="1">
      <c r="A5" s="418" t="s">
        <v>638</v>
      </c>
      <c r="B5" s="452" t="str">
        <f>'Cover Page'!C4</f>
        <v>10/00/2000</v>
      </c>
      <c r="C5" s="278"/>
      <c r="D5" s="414"/>
      <c r="E5" s="414"/>
      <c r="F5" s="415"/>
      <c r="G5" s="415"/>
      <c r="H5" s="415"/>
      <c r="I5" s="415"/>
      <c r="J5" s="415"/>
      <c r="K5" s="415"/>
      <c r="L5" s="415"/>
    </row>
    <row r="6" spans="1:14" s="412" customFormat="1" ht="24" customHeight="1">
      <c r="A6" s="426" t="s">
        <v>2404</v>
      </c>
      <c r="B6" s="427"/>
      <c r="C6" s="428"/>
      <c r="D6" s="428"/>
      <c r="E6" s="428"/>
      <c r="G6" s="429"/>
      <c r="H6" s="429"/>
      <c r="I6" s="429"/>
      <c r="J6" s="429"/>
    </row>
    <row r="7" spans="1:14">
      <c r="A7" s="130" t="s">
        <v>110</v>
      </c>
      <c r="B7" s="130" t="s">
        <v>653</v>
      </c>
      <c r="C7" s="279"/>
      <c r="G7" s="124"/>
      <c r="H7" s="124"/>
      <c r="I7" s="125"/>
      <c r="J7" s="125"/>
    </row>
    <row r="8" spans="1:14">
      <c r="A8" s="265">
        <v>1</v>
      </c>
      <c r="B8" s="280" t="s">
        <v>1722</v>
      </c>
      <c r="C8" s="446">
        <v>0</v>
      </c>
      <c r="G8" s="124"/>
      <c r="H8" s="124"/>
      <c r="I8" s="125"/>
      <c r="J8" s="125"/>
    </row>
    <row r="9" spans="1:14">
      <c r="A9" s="265">
        <v>2</v>
      </c>
      <c r="B9" s="281" t="s">
        <v>1723</v>
      </c>
      <c r="C9" s="447"/>
      <c r="G9" s="124"/>
      <c r="H9" s="124"/>
      <c r="I9" s="125"/>
      <c r="J9" s="125"/>
    </row>
    <row r="10" spans="1:14">
      <c r="A10" s="265">
        <v>3</v>
      </c>
      <c r="B10" s="280" t="s">
        <v>1724</v>
      </c>
      <c r="C10" s="446"/>
      <c r="G10" s="124"/>
      <c r="H10" s="124"/>
      <c r="I10" s="125"/>
      <c r="J10" s="125"/>
    </row>
    <row r="11" spans="1:14">
      <c r="A11" s="265">
        <v>4</v>
      </c>
      <c r="B11" s="280" t="s">
        <v>1725</v>
      </c>
      <c r="C11" s="447">
        <f>D30</f>
        <v>0</v>
      </c>
      <c r="G11" s="124"/>
      <c r="H11" s="124"/>
      <c r="I11" s="125"/>
      <c r="J11" s="125"/>
    </row>
    <row r="12" spans="1:14">
      <c r="A12" s="265">
        <v>5</v>
      </c>
      <c r="B12" s="280" t="s">
        <v>1726</v>
      </c>
      <c r="C12" s="447" t="e">
        <f>C9/C8</f>
        <v>#DIV/0!</v>
      </c>
      <c r="G12" s="124"/>
      <c r="H12" s="124"/>
      <c r="I12" s="125"/>
      <c r="J12" s="125"/>
    </row>
    <row r="13" spans="1:14">
      <c r="A13" s="265">
        <v>6</v>
      </c>
      <c r="B13" s="280" t="s">
        <v>1727</v>
      </c>
      <c r="C13" s="446"/>
      <c r="G13" s="124"/>
      <c r="H13" s="124"/>
      <c r="I13" s="125"/>
      <c r="J13" s="125"/>
    </row>
    <row r="14" spans="1:14">
      <c r="A14" s="265">
        <v>7</v>
      </c>
      <c r="B14" s="280" t="s">
        <v>1728</v>
      </c>
      <c r="C14" s="446"/>
      <c r="G14" s="124"/>
      <c r="H14" s="124"/>
      <c r="I14" s="125"/>
      <c r="J14" s="125"/>
    </row>
    <row r="15" spans="1:14">
      <c r="A15" s="265">
        <v>8</v>
      </c>
      <c r="B15" s="280" t="s">
        <v>1729</v>
      </c>
      <c r="C15" s="446"/>
      <c r="G15" s="124"/>
      <c r="H15" s="124"/>
      <c r="I15" s="125"/>
      <c r="J15" s="125"/>
    </row>
    <row r="16" spans="1:14">
      <c r="A16" s="265">
        <v>9</v>
      </c>
      <c r="B16" s="280" t="s">
        <v>446</v>
      </c>
      <c r="C16" s="446"/>
      <c r="G16" s="124"/>
      <c r="H16" s="124"/>
      <c r="I16" s="125"/>
      <c r="J16" s="125"/>
    </row>
    <row r="17" spans="1:11">
      <c r="A17" s="991"/>
      <c r="B17" s="991"/>
      <c r="C17" s="991"/>
      <c r="D17" s="274"/>
      <c r="E17" s="274"/>
      <c r="F17" s="275"/>
      <c r="G17" s="276"/>
      <c r="H17" s="276"/>
      <c r="I17" s="274"/>
      <c r="J17" s="277"/>
      <c r="K17" s="274"/>
    </row>
    <row r="18" spans="1:11" s="40" customFormat="1">
      <c r="A18" s="453"/>
      <c r="B18" s="457"/>
      <c r="C18" s="286"/>
      <c r="D18" s="286"/>
      <c r="E18" s="286"/>
      <c r="F18" s="458"/>
      <c r="G18" s="458"/>
      <c r="H18" s="458"/>
      <c r="I18" s="458"/>
      <c r="J18" s="458"/>
      <c r="K18" s="41"/>
    </row>
    <row r="19" spans="1:11" s="40" customFormat="1">
      <c r="A19" s="504" t="s">
        <v>2277</v>
      </c>
      <c r="B19" s="503"/>
      <c r="C19" s="503"/>
      <c r="D19" s="503"/>
      <c r="E19" s="503"/>
      <c r="F19" s="503"/>
      <c r="G19" s="503"/>
      <c r="H19" s="503"/>
      <c r="I19" s="503"/>
      <c r="J19" s="503"/>
      <c r="K19" s="503"/>
    </row>
    <row r="20" spans="1:11" ht="34.9">
      <c r="A20" s="331" t="s">
        <v>110</v>
      </c>
      <c r="B20" s="331" t="s">
        <v>654</v>
      </c>
      <c r="C20" s="332" t="s">
        <v>1730</v>
      </c>
      <c r="D20" s="332" t="s">
        <v>297</v>
      </c>
      <c r="E20" s="332" t="s">
        <v>1791</v>
      </c>
      <c r="F20" s="332" t="s">
        <v>1909</v>
      </c>
      <c r="G20" s="332" t="s">
        <v>1895</v>
      </c>
      <c r="H20" s="332" t="s">
        <v>1896</v>
      </c>
      <c r="I20" s="131" t="s">
        <v>298</v>
      </c>
      <c r="J20" s="278"/>
      <c r="K20" s="278"/>
    </row>
    <row r="21" spans="1:11">
      <c r="A21" s="265">
        <v>1</v>
      </c>
      <c r="B21" s="231" t="s">
        <v>299</v>
      </c>
      <c r="C21" s="863">
        <v>0</v>
      </c>
      <c r="D21" s="328">
        <v>0</v>
      </c>
      <c r="E21" s="662">
        <v>0.01</v>
      </c>
      <c r="F21" s="328">
        <f>D21*E21</f>
        <v>0</v>
      </c>
      <c r="G21" s="328"/>
      <c r="H21" s="665">
        <f>(D21-G21)*E21</f>
        <v>0</v>
      </c>
      <c r="I21" s="666" t="e">
        <f t="shared" ref="I21:I26" si="0">D21/$D$30</f>
        <v>#DIV/0!</v>
      </c>
      <c r="J21" s="278"/>
      <c r="K21" s="278"/>
    </row>
    <row r="22" spans="1:11">
      <c r="A22" s="265">
        <v>2</v>
      </c>
      <c r="B22" s="231" t="s">
        <v>1731</v>
      </c>
      <c r="C22" s="863">
        <v>0</v>
      </c>
      <c r="D22" s="328">
        <v>0</v>
      </c>
      <c r="E22" s="662">
        <v>0.01</v>
      </c>
      <c r="F22" s="328">
        <v>0</v>
      </c>
      <c r="G22" s="328"/>
      <c r="H22" s="665">
        <f t="shared" ref="H22:H29" si="1">(D22-G22)*E22</f>
        <v>0</v>
      </c>
      <c r="I22" s="666" t="e">
        <f t="shared" si="0"/>
        <v>#DIV/0!</v>
      </c>
      <c r="J22" s="278"/>
      <c r="K22" s="278"/>
    </row>
    <row r="23" spans="1:11">
      <c r="A23" s="265">
        <v>3</v>
      </c>
      <c r="B23" s="231" t="s">
        <v>1732</v>
      </c>
      <c r="C23" s="863">
        <v>0</v>
      </c>
      <c r="D23" s="328">
        <v>0</v>
      </c>
      <c r="E23" s="662">
        <v>0.1</v>
      </c>
      <c r="F23" s="328">
        <f t="shared" ref="F23:F29" si="2">D23*E23</f>
        <v>0</v>
      </c>
      <c r="G23" s="328"/>
      <c r="H23" s="665">
        <f t="shared" si="1"/>
        <v>0</v>
      </c>
      <c r="I23" s="666" t="e">
        <f t="shared" si="0"/>
        <v>#DIV/0!</v>
      </c>
      <c r="J23" s="278"/>
      <c r="K23" s="278"/>
    </row>
    <row r="24" spans="1:11">
      <c r="A24" s="265">
        <v>4</v>
      </c>
      <c r="B24" s="231" t="s">
        <v>1733</v>
      </c>
      <c r="C24" s="863">
        <v>0</v>
      </c>
      <c r="D24" s="328">
        <v>0</v>
      </c>
      <c r="E24" s="662">
        <v>0.25</v>
      </c>
      <c r="F24" s="328">
        <f t="shared" si="2"/>
        <v>0</v>
      </c>
      <c r="G24" s="328"/>
      <c r="H24" s="665">
        <f t="shared" si="1"/>
        <v>0</v>
      </c>
      <c r="I24" s="666" t="e">
        <f t="shared" si="0"/>
        <v>#DIV/0!</v>
      </c>
      <c r="J24" s="278"/>
      <c r="K24" s="278"/>
    </row>
    <row r="25" spans="1:11">
      <c r="A25" s="265">
        <v>5</v>
      </c>
      <c r="B25" s="231" t="s">
        <v>1734</v>
      </c>
      <c r="C25" s="863">
        <v>0</v>
      </c>
      <c r="D25" s="328">
        <v>0</v>
      </c>
      <c r="E25" s="662">
        <v>0.25</v>
      </c>
      <c r="F25" s="328">
        <f t="shared" si="2"/>
        <v>0</v>
      </c>
      <c r="G25" s="328"/>
      <c r="H25" s="665">
        <f t="shared" si="1"/>
        <v>0</v>
      </c>
      <c r="I25" s="666" t="e">
        <f t="shared" si="0"/>
        <v>#DIV/0!</v>
      </c>
      <c r="J25" s="278"/>
      <c r="K25" s="278"/>
    </row>
    <row r="26" spans="1:11">
      <c r="A26" s="265">
        <v>6</v>
      </c>
      <c r="B26" s="231" t="s">
        <v>1735</v>
      </c>
      <c r="C26" s="863">
        <v>0</v>
      </c>
      <c r="D26" s="328">
        <v>0</v>
      </c>
      <c r="E26" s="662">
        <v>0.5</v>
      </c>
      <c r="F26" s="328">
        <f t="shared" si="2"/>
        <v>0</v>
      </c>
      <c r="G26" s="328"/>
      <c r="H26" s="665">
        <f t="shared" si="1"/>
        <v>0</v>
      </c>
      <c r="I26" s="666" t="e">
        <f t="shared" si="0"/>
        <v>#DIV/0!</v>
      </c>
      <c r="J26" s="278"/>
      <c r="K26" s="278"/>
    </row>
    <row r="27" spans="1:11">
      <c r="A27" s="265">
        <v>7</v>
      </c>
      <c r="B27" s="231" t="s">
        <v>2274</v>
      </c>
      <c r="C27" s="863">
        <v>0</v>
      </c>
      <c r="D27" s="328">
        <v>0</v>
      </c>
      <c r="E27" s="662">
        <v>0.5</v>
      </c>
      <c r="F27" s="328">
        <f t="shared" si="2"/>
        <v>0</v>
      </c>
      <c r="G27" s="328"/>
      <c r="H27" s="665">
        <f t="shared" ref="H27:H28" si="3">(D27-G27)*E27</f>
        <v>0</v>
      </c>
      <c r="I27" s="666" t="e">
        <f t="shared" ref="I27:I28" si="4">D27/$D$30</f>
        <v>#DIV/0!</v>
      </c>
      <c r="J27" s="278"/>
      <c r="K27" s="278"/>
    </row>
    <row r="28" spans="1:11">
      <c r="A28" s="265">
        <v>8</v>
      </c>
      <c r="B28" s="231" t="s">
        <v>2275</v>
      </c>
      <c r="C28" s="863">
        <v>0</v>
      </c>
      <c r="D28" s="328">
        <v>0</v>
      </c>
      <c r="E28" s="662">
        <v>1</v>
      </c>
      <c r="F28" s="328">
        <f t="shared" si="2"/>
        <v>0</v>
      </c>
      <c r="G28" s="328"/>
      <c r="H28" s="665">
        <f t="shared" si="3"/>
        <v>0</v>
      </c>
      <c r="I28" s="666" t="e">
        <f t="shared" si="4"/>
        <v>#DIV/0!</v>
      </c>
      <c r="J28" s="278"/>
      <c r="K28" s="278"/>
    </row>
    <row r="29" spans="1:11" s="287" customFormat="1">
      <c r="A29" s="265">
        <v>9</v>
      </c>
      <c r="B29" s="231" t="s">
        <v>2276</v>
      </c>
      <c r="C29" s="863">
        <v>0</v>
      </c>
      <c r="D29" s="328">
        <v>0</v>
      </c>
      <c r="E29" s="662">
        <v>1</v>
      </c>
      <c r="F29" s="328">
        <f t="shared" si="2"/>
        <v>0</v>
      </c>
      <c r="G29" s="328"/>
      <c r="H29" s="665">
        <f t="shared" si="1"/>
        <v>0</v>
      </c>
      <c r="I29" s="666" t="e">
        <f>D29/$D$30</f>
        <v>#DIV/0!</v>
      </c>
    </row>
    <row r="30" spans="1:11" s="288" customFormat="1">
      <c r="A30" s="282"/>
      <c r="B30" s="283" t="s">
        <v>101</v>
      </c>
      <c r="C30" s="864">
        <f t="shared" ref="C30:H30" si="5">SUM(C21:C29)</f>
        <v>0</v>
      </c>
      <c r="D30" s="235">
        <f t="shared" si="5"/>
        <v>0</v>
      </c>
      <c r="E30" s="284"/>
      <c r="F30" s="235">
        <f>SUM(F21:F29)</f>
        <v>0</v>
      </c>
      <c r="G30" s="235">
        <f t="shared" si="5"/>
        <v>0</v>
      </c>
      <c r="H30" s="330">
        <f t="shared" si="5"/>
        <v>0</v>
      </c>
      <c r="I30" s="198" t="e">
        <f>(SUM(D22:D29)/D30)</f>
        <v>#DIV/0!</v>
      </c>
    </row>
    <row r="31" spans="1:11">
      <c r="A31" s="991"/>
      <c r="B31" s="991"/>
      <c r="C31" s="991"/>
      <c r="D31" s="991"/>
      <c r="E31" s="991"/>
      <c r="F31" s="991"/>
      <c r="G31" s="991"/>
      <c r="H31" s="991"/>
      <c r="I31" s="991"/>
      <c r="J31" s="991"/>
      <c r="K31" s="285"/>
    </row>
    <row r="32" spans="1:11">
      <c r="E32" s="865"/>
      <c r="F32" s="866"/>
    </row>
  </sheetData>
  <sheetProtection algorithmName="SHA-512" hashValue="DSnn50NsrN0thnSP4RQm1TA5SeCxkWn9kod6k4mXqXJ8q3fDNQmbE+rkge5iVfNa/itiCcUfLy6GvGQR8ykQYg==" saltValue="THlc7xNOJyST2krfyFCfXw==" spinCount="100000" sheet="1" objects="1" scenarios="1"/>
  <mergeCells count="2">
    <mergeCell ref="A17:C17"/>
    <mergeCell ref="A31:J31"/>
  </mergeCells>
  <dataValidations count="2">
    <dataValidation type="decimal" operator="greaterThanOrEqual" allowBlank="1" showInputMessage="1" showErrorMessage="1" sqref="C8:C16 D21:H30 F18:J18 C21:C29" xr:uid="{00000000-0002-0000-1600-000000000000}">
      <formula1>0</formula1>
    </dataValidation>
    <dataValidation type="whole" operator="greaterThanOrEqual" allowBlank="1" showInputMessage="1" showErrorMessage="1" sqref="C18:E18 C30" xr:uid="{00000000-0002-0000-1600-000001000000}">
      <formula1>0</formula1>
    </dataValidation>
  </dataValidations>
  <pageMargins left="0.7" right="0.7" top="0.75" bottom="0.75" header="0.3" footer="0.3"/>
  <pageSetup paperSize="9" orientation="portrait" r:id="rId1"/>
  <headerFooter>
    <oddHeader>&amp;C&amp;"Calibri"&amp;10&amp;K000000 PUBLIC&amp;1#_x000D_&amp;G</oddHeader>
    <oddFooter>&amp;C_x000D_&amp;1#&amp;"Calibri"&amp;10&amp;K000000 PUBLIC</oddFoot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tabColor rgb="FFFF0000"/>
  </sheetPr>
  <dimension ref="A1:J33"/>
  <sheetViews>
    <sheetView showGridLines="0" topLeftCell="A19" zoomScaleNormal="100" zoomScaleSheetLayoutView="100" workbookViewId="0">
      <selection activeCell="E26" sqref="E26"/>
    </sheetView>
  </sheetViews>
  <sheetFormatPr defaultColWidth="11.3984375" defaultRowHeight="11.65"/>
  <cols>
    <col min="1" max="1" width="25.73046875" style="60" customWidth="1"/>
    <col min="2" max="2" width="38.86328125" style="60" customWidth="1"/>
    <col min="3" max="3" width="18.265625" style="60" bestFit="1" customWidth="1"/>
    <col min="4" max="4" width="20" style="60" bestFit="1" customWidth="1"/>
    <col min="5" max="5" width="16.3984375" style="60" customWidth="1"/>
    <col min="6" max="8" width="11.3984375" style="60" customWidth="1"/>
    <col min="9" max="9" width="12.86328125" style="60" customWidth="1"/>
    <col min="10" max="16384" width="11.3984375" style="60"/>
  </cols>
  <sheetData>
    <row r="1" spans="1:10" s="200" customFormat="1" ht="15">
      <c r="A1" s="389" t="s">
        <v>1790</v>
      </c>
      <c r="B1" s="46"/>
      <c r="C1" s="390"/>
      <c r="D1" s="511" t="s">
        <v>2128</v>
      </c>
      <c r="E1" s="415"/>
      <c r="F1" s="415"/>
      <c r="G1" s="415"/>
      <c r="H1" s="415"/>
      <c r="I1" s="415"/>
      <c r="J1" s="415"/>
    </row>
    <row r="2" spans="1:10" s="200" customFormat="1" ht="0.4" customHeight="1">
      <c r="A2" s="407"/>
      <c r="B2" s="278"/>
      <c r="C2" s="278"/>
      <c r="D2" s="414"/>
      <c r="E2" s="415"/>
      <c r="F2" s="415"/>
      <c r="G2" s="415"/>
      <c r="H2" s="415"/>
      <c r="I2" s="415"/>
      <c r="J2" s="415"/>
    </row>
    <row r="3" spans="1:10" s="200" customFormat="1" ht="13.9">
      <c r="A3" s="418" t="s">
        <v>153</v>
      </c>
      <c r="B3" s="451">
        <f>'Cover Page'!C2</f>
        <v>0</v>
      </c>
      <c r="C3" s="278"/>
      <c r="D3" s="414"/>
      <c r="E3" s="415"/>
      <c r="F3" s="415"/>
      <c r="G3" s="415"/>
      <c r="H3" s="415"/>
      <c r="I3" s="415"/>
      <c r="J3" s="415"/>
    </row>
    <row r="4" spans="1:10" s="200" customFormat="1" ht="13.9">
      <c r="A4" s="418" t="s">
        <v>637</v>
      </c>
      <c r="B4" s="451">
        <f>'Cover Page'!C3</f>
        <v>0</v>
      </c>
      <c r="C4" s="278"/>
      <c r="D4" s="414"/>
      <c r="E4" s="415"/>
      <c r="F4" s="415"/>
      <c r="G4" s="415"/>
      <c r="H4" s="415"/>
      <c r="I4" s="415"/>
      <c r="J4" s="415"/>
    </row>
    <row r="5" spans="1:10" s="200" customFormat="1" ht="13.9">
      <c r="A5" s="418" t="s">
        <v>638</v>
      </c>
      <c r="B5" s="452" t="str">
        <f>'Cover Page'!C4</f>
        <v>10/00/2000</v>
      </c>
      <c r="C5" s="278"/>
      <c r="D5" s="414"/>
      <c r="E5" s="415"/>
      <c r="F5" s="415"/>
      <c r="G5" s="415"/>
      <c r="H5" s="415"/>
      <c r="I5" s="415"/>
      <c r="J5" s="415"/>
    </row>
    <row r="6" spans="1:10" s="412" customFormat="1" ht="24" customHeight="1" thickBot="1">
      <c r="A6" s="426" t="s">
        <v>2404</v>
      </c>
      <c r="B6" s="427"/>
      <c r="C6" s="428"/>
      <c r="D6" s="428"/>
      <c r="F6" s="429"/>
      <c r="G6" s="429"/>
      <c r="H6" s="429"/>
    </row>
    <row r="7" spans="1:10">
      <c r="A7" s="136" t="s">
        <v>929</v>
      </c>
      <c r="B7" s="293"/>
      <c r="C7" s="293"/>
      <c r="D7" s="294"/>
    </row>
    <row r="8" spans="1:10">
      <c r="A8" s="295" t="s">
        <v>930</v>
      </c>
      <c r="B8" s="289" t="s">
        <v>931</v>
      </c>
      <c r="C8" s="289" t="s">
        <v>932</v>
      </c>
      <c r="D8" s="296"/>
    </row>
    <row r="9" spans="1:10">
      <c r="A9" s="297" t="s">
        <v>112</v>
      </c>
      <c r="B9" s="649">
        <v>0</v>
      </c>
      <c r="C9" s="290">
        <v>0</v>
      </c>
      <c r="D9" s="296"/>
    </row>
    <row r="10" spans="1:10">
      <c r="A10" s="297" t="s">
        <v>113</v>
      </c>
      <c r="B10" s="649">
        <v>0</v>
      </c>
      <c r="C10" s="290">
        <f>C9</f>
        <v>0</v>
      </c>
      <c r="D10" s="296"/>
    </row>
    <row r="11" spans="1:10">
      <c r="A11" s="297" t="s">
        <v>114</v>
      </c>
      <c r="B11" s="649">
        <v>0</v>
      </c>
      <c r="C11" s="290">
        <f>C10</f>
        <v>0</v>
      </c>
      <c r="D11" s="296"/>
    </row>
    <row r="12" spans="1:10">
      <c r="A12" s="297" t="s">
        <v>933</v>
      </c>
      <c r="B12" s="649">
        <v>0</v>
      </c>
      <c r="C12" s="290">
        <f t="shared" ref="C12:C13" si="0">C11</f>
        <v>0</v>
      </c>
      <c r="D12" s="296"/>
    </row>
    <row r="13" spans="1:10">
      <c r="A13" s="297" t="s">
        <v>934</v>
      </c>
      <c r="B13" s="649">
        <v>0</v>
      </c>
      <c r="C13" s="290">
        <f t="shared" si="0"/>
        <v>0</v>
      </c>
      <c r="D13" s="296"/>
    </row>
    <row r="14" spans="1:10">
      <c r="A14" s="298"/>
      <c r="B14" s="135"/>
      <c r="C14" s="135"/>
      <c r="D14" s="296"/>
    </row>
    <row r="15" spans="1:10">
      <c r="A15" s="299" t="s">
        <v>935</v>
      </c>
      <c r="B15" s="291"/>
      <c r="C15" s="291"/>
      <c r="D15" s="300"/>
    </row>
    <row r="16" spans="1:10">
      <c r="A16" s="301" t="s">
        <v>930</v>
      </c>
      <c r="B16" s="292" t="s">
        <v>936</v>
      </c>
      <c r="C16" s="292" t="s">
        <v>937</v>
      </c>
      <c r="D16" s="302" t="s">
        <v>938</v>
      </c>
    </row>
    <row r="17" spans="1:5">
      <c r="A17" s="297" t="s">
        <v>112</v>
      </c>
      <c r="B17" s="290">
        <v>0</v>
      </c>
      <c r="C17" s="290">
        <v>0</v>
      </c>
      <c r="D17" s="290">
        <v>0</v>
      </c>
      <c r="E17" s="61"/>
    </row>
    <row r="18" spans="1:5">
      <c r="A18" s="297" t="s">
        <v>113</v>
      </c>
      <c r="B18" s="290">
        <f>B17</f>
        <v>0</v>
      </c>
      <c r="C18" s="290">
        <f>C17</f>
        <v>0</v>
      </c>
      <c r="D18" s="290">
        <f>D17</f>
        <v>0</v>
      </c>
      <c r="E18" s="61"/>
    </row>
    <row r="19" spans="1:5">
      <c r="A19" s="297" t="s">
        <v>114</v>
      </c>
      <c r="B19" s="290">
        <f t="shared" ref="B19:B22" si="1">B18</f>
        <v>0</v>
      </c>
      <c r="C19" s="290">
        <f t="shared" ref="C19:D22" si="2">C18</f>
        <v>0</v>
      </c>
      <c r="D19" s="290">
        <f t="shared" si="2"/>
        <v>0</v>
      </c>
      <c r="E19" s="61"/>
    </row>
    <row r="20" spans="1:5">
      <c r="A20" s="297" t="s">
        <v>939</v>
      </c>
      <c r="B20" s="290">
        <f t="shared" si="1"/>
        <v>0</v>
      </c>
      <c r="C20" s="290">
        <f t="shared" si="2"/>
        <v>0</v>
      </c>
      <c r="D20" s="290">
        <f t="shared" si="2"/>
        <v>0</v>
      </c>
      <c r="E20" s="61"/>
    </row>
    <row r="21" spans="1:5">
      <c r="A21" s="297" t="s">
        <v>933</v>
      </c>
      <c r="B21" s="290">
        <f t="shared" si="1"/>
        <v>0</v>
      </c>
      <c r="C21" s="290">
        <f t="shared" si="2"/>
        <v>0</v>
      </c>
      <c r="D21" s="290">
        <f t="shared" si="2"/>
        <v>0</v>
      </c>
      <c r="E21" s="61"/>
    </row>
    <row r="22" spans="1:5">
      <c r="A22" s="297" t="s">
        <v>934</v>
      </c>
      <c r="B22" s="290">
        <f t="shared" si="1"/>
        <v>0</v>
      </c>
      <c r="C22" s="290">
        <f t="shared" si="2"/>
        <v>0</v>
      </c>
      <c r="D22" s="290">
        <f t="shared" si="2"/>
        <v>0</v>
      </c>
      <c r="E22" s="61"/>
    </row>
    <row r="23" spans="1:5">
      <c r="A23" s="298"/>
      <c r="B23" s="135"/>
      <c r="C23" s="135"/>
      <c r="D23" s="296"/>
    </row>
    <row r="24" spans="1:5">
      <c r="A24" s="370" t="s">
        <v>940</v>
      </c>
      <c r="B24" s="371"/>
      <c r="C24" s="371"/>
      <c r="D24" s="372"/>
    </row>
    <row r="25" spans="1:5">
      <c r="A25" s="301" t="s">
        <v>930</v>
      </c>
      <c r="B25" s="292" t="s">
        <v>941</v>
      </c>
      <c r="C25" s="292" t="s">
        <v>942</v>
      </c>
      <c r="D25" s="302" t="s">
        <v>943</v>
      </c>
    </row>
    <row r="26" spans="1:5" ht="15.95" customHeight="1">
      <c r="A26" s="297" t="s">
        <v>112</v>
      </c>
      <c r="B26" s="290">
        <v>0</v>
      </c>
      <c r="C26" s="290">
        <v>0</v>
      </c>
      <c r="D26" s="303">
        <v>0</v>
      </c>
      <c r="E26" s="61"/>
    </row>
    <row r="27" spans="1:5">
      <c r="A27" s="297" t="s">
        <v>113</v>
      </c>
      <c r="B27" s="290">
        <f>B26</f>
        <v>0</v>
      </c>
      <c r="C27" s="290">
        <f t="shared" ref="C27:C31" si="3">C26</f>
        <v>0</v>
      </c>
      <c r="D27" s="290">
        <f t="shared" ref="D27:D31" si="4">D26</f>
        <v>0</v>
      </c>
      <c r="E27" s="61"/>
    </row>
    <row r="28" spans="1:5">
      <c r="A28" s="297" t="s">
        <v>114</v>
      </c>
      <c r="B28" s="290">
        <f t="shared" ref="B28:B31" si="5">B27</f>
        <v>0</v>
      </c>
      <c r="C28" s="290">
        <f t="shared" si="3"/>
        <v>0</v>
      </c>
      <c r="D28" s="290">
        <f t="shared" si="4"/>
        <v>0</v>
      </c>
      <c r="E28" s="61"/>
    </row>
    <row r="29" spans="1:5">
      <c r="A29" s="297" t="s">
        <v>939</v>
      </c>
      <c r="B29" s="290">
        <f t="shared" si="5"/>
        <v>0</v>
      </c>
      <c r="C29" s="290">
        <f t="shared" si="3"/>
        <v>0</v>
      </c>
      <c r="D29" s="290">
        <f t="shared" si="4"/>
        <v>0</v>
      </c>
      <c r="E29" s="61"/>
    </row>
    <row r="30" spans="1:5">
      <c r="A30" s="297" t="s">
        <v>933</v>
      </c>
      <c r="B30" s="290">
        <f t="shared" si="5"/>
        <v>0</v>
      </c>
      <c r="C30" s="290">
        <f t="shared" si="3"/>
        <v>0</v>
      </c>
      <c r="D30" s="290">
        <f t="shared" si="4"/>
        <v>0</v>
      </c>
      <c r="E30" s="61"/>
    </row>
    <row r="31" spans="1:5">
      <c r="A31" s="297" t="s">
        <v>934</v>
      </c>
      <c r="B31" s="290">
        <f t="shared" si="5"/>
        <v>0</v>
      </c>
      <c r="C31" s="290">
        <f t="shared" si="3"/>
        <v>0</v>
      </c>
      <c r="D31" s="290">
        <f t="shared" si="4"/>
        <v>0</v>
      </c>
      <c r="E31" s="61"/>
    </row>
    <row r="32" spans="1:5">
      <c r="A32" s="505"/>
      <c r="B32" s="506"/>
      <c r="C32" s="506"/>
      <c r="D32" s="507"/>
    </row>
    <row r="33" spans="1:5" ht="12" thickBot="1">
      <c r="A33" s="508" t="s">
        <v>944</v>
      </c>
      <c r="B33" s="509"/>
      <c r="C33" s="509"/>
      <c r="D33" s="510"/>
      <c r="E33" s="61"/>
    </row>
  </sheetData>
  <sheetProtection algorithmName="SHA-512" hashValue="DnvtVRAQPQvYuVMVPm85TKhnPMiTp51WNS2j4KAiSGgK585oXWg9VD/m+m4FfAYa9vNWGE9VdyXFO+ybZFWRgg==" saltValue="ubGVqut3Llvrboi7Zx0lvA==" spinCount="100000" sheet="1" objects="1" scenarios="1"/>
  <dataConsolidate/>
  <dataValidations count="1">
    <dataValidation type="decimal" operator="greaterThanOrEqual" allowBlank="1" showInputMessage="1" showErrorMessage="1" sqref="B9:C13 B17:D22 B33:D33 B26:D31" xr:uid="{00000000-0002-0000-1700-000000000000}">
      <formula1>0</formula1>
    </dataValidation>
  </dataValidations>
  <pageMargins left="0.7" right="0.7" top="0.75" bottom="0.75" header="0.3" footer="0.3"/>
  <pageSetup paperSize="9" orientation="portrait" horizontalDpi="4294967293" r:id="rId1"/>
  <headerFooter>
    <oddHeader>&amp;C&amp;"Calibri"&amp;10&amp;K000000 PUBLIC&amp;1#_x000D_&amp;G</oddHeader>
    <oddFooter>&amp;C_x000D_&amp;1#&amp;"Calibri"&amp;10&amp;K000000 PUBLIC</oddFoot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8" tint="-0.249977111117893"/>
    <pageSetUpPr fitToPage="1"/>
  </sheetPr>
  <dimension ref="A1:F61"/>
  <sheetViews>
    <sheetView workbookViewId="0">
      <pane xSplit="1" ySplit="11" topLeftCell="B12" activePane="bottomRight" state="frozen"/>
      <selection pane="topRight" activeCell="B1" sqref="B1"/>
      <selection pane="bottomLeft" activeCell="A11" sqref="A11"/>
      <selection pane="bottomRight" activeCell="D18" sqref="D18"/>
    </sheetView>
  </sheetViews>
  <sheetFormatPr defaultRowHeight="12.75"/>
  <cols>
    <col min="1" max="1" width="21.265625" customWidth="1"/>
    <col min="2" max="2" width="32.59765625" customWidth="1"/>
    <col min="3" max="3" width="14.59765625" customWidth="1"/>
    <col min="4" max="4" width="14.265625" customWidth="1"/>
  </cols>
  <sheetData>
    <row r="1" spans="1:6" ht="15">
      <c r="A1" s="389" t="s">
        <v>2393</v>
      </c>
      <c r="B1" s="46"/>
      <c r="C1" s="390"/>
      <c r="D1" s="390"/>
      <c r="E1" s="200"/>
      <c r="F1" s="200"/>
    </row>
    <row r="2" spans="1:6" ht="11.65" customHeight="1">
      <c r="A2" s="407"/>
      <c r="B2" s="278"/>
      <c r="C2" s="278"/>
      <c r="D2" s="278"/>
      <c r="E2" s="200"/>
      <c r="F2" s="200"/>
    </row>
    <row r="3" spans="1:6">
      <c r="A3" s="418" t="s">
        <v>153</v>
      </c>
      <c r="B3" s="451">
        <f>'Cover Page'!C2</f>
        <v>0</v>
      </c>
      <c r="C3" s="278"/>
      <c r="D3" s="278"/>
      <c r="E3" s="471"/>
      <c r="F3" s="471"/>
    </row>
    <row r="4" spans="1:6">
      <c r="A4" s="418" t="s">
        <v>637</v>
      </c>
      <c r="B4" s="451">
        <f>'Cover Page'!C3</f>
        <v>0</v>
      </c>
      <c r="C4" s="278"/>
      <c r="D4" s="278"/>
      <c r="E4" s="471"/>
      <c r="F4" s="471"/>
    </row>
    <row r="5" spans="1:6" ht="23.25">
      <c r="A5" s="418" t="s">
        <v>638</v>
      </c>
      <c r="B5" s="452" t="str">
        <f>'Cover Page'!C4</f>
        <v>10/00/2000</v>
      </c>
      <c r="C5" s="278"/>
      <c r="D5" s="278"/>
      <c r="E5" s="471"/>
      <c r="F5" s="471"/>
    </row>
    <row r="6" spans="1:6" ht="23.65" customHeight="1" thickBot="1">
      <c r="A6" s="431" t="s">
        <v>2404</v>
      </c>
      <c r="B6" s="476"/>
      <c r="C6" s="477"/>
      <c r="D6" s="477"/>
      <c r="E6" s="472"/>
      <c r="F6" s="472"/>
    </row>
    <row r="7" spans="1:6" ht="13.15" thickBot="1">
      <c r="A7" s="553" t="s">
        <v>2400</v>
      </c>
      <c r="B7" s="900">
        <f>'PAX100'!C31</f>
        <v>0</v>
      </c>
      <c r="C7" s="477"/>
      <c r="D7" s="477"/>
      <c r="E7" s="472"/>
      <c r="F7" s="472"/>
    </row>
    <row r="8" spans="1:6" ht="13.15" thickBot="1">
      <c r="A8" s="553" t="s">
        <v>2395</v>
      </c>
      <c r="B8" s="763">
        <f>SUM(E12:E31)</f>
        <v>0</v>
      </c>
      <c r="C8" s="477"/>
      <c r="D8" s="477"/>
      <c r="E8" s="472"/>
      <c r="F8" s="472"/>
    </row>
    <row r="9" spans="1:6">
      <c r="A9" s="553" t="s">
        <v>2396</v>
      </c>
      <c r="B9" s="766">
        <f>SUM(E12:E61)</f>
        <v>0</v>
      </c>
      <c r="C9" s="477"/>
      <c r="D9" s="477"/>
      <c r="E9" s="472"/>
      <c r="F9" s="472"/>
    </row>
    <row r="10" spans="1:6" ht="23.25">
      <c r="A10" s="769" t="s">
        <v>1796</v>
      </c>
      <c r="B10" s="769" t="s">
        <v>2034</v>
      </c>
      <c r="C10" s="769" t="s">
        <v>2397</v>
      </c>
      <c r="D10" s="769" t="s">
        <v>2398</v>
      </c>
      <c r="E10" s="741" t="s">
        <v>154</v>
      </c>
      <c r="F10" s="742" t="s">
        <v>2399</v>
      </c>
    </row>
    <row r="11" spans="1:6">
      <c r="A11" s="891" t="s">
        <v>105</v>
      </c>
      <c r="B11" s="891"/>
      <c r="C11" s="891"/>
      <c r="D11" s="889"/>
      <c r="E11" s="892">
        <f>SUM(E12:E61)</f>
        <v>0</v>
      </c>
      <c r="F11" s="892" t="e">
        <f>SUM(F12:F61)</f>
        <v>#DIV/0!</v>
      </c>
    </row>
    <row r="12" spans="1:6">
      <c r="A12" s="893">
        <v>1</v>
      </c>
      <c r="B12" s="894"/>
      <c r="C12" s="894"/>
      <c r="D12" s="894"/>
      <c r="E12" s="890"/>
      <c r="F12" s="751" t="e">
        <f>E12/$B$7</f>
        <v>#DIV/0!</v>
      </c>
    </row>
    <row r="13" spans="1:6">
      <c r="A13" s="893">
        <v>2</v>
      </c>
      <c r="B13" s="894"/>
      <c r="C13" s="894"/>
      <c r="D13" s="894"/>
      <c r="E13" s="890"/>
      <c r="F13" s="751" t="e">
        <f t="shared" ref="F13:F61" si="0">E13/$B$7</f>
        <v>#DIV/0!</v>
      </c>
    </row>
    <row r="14" spans="1:6">
      <c r="A14" s="893">
        <v>3</v>
      </c>
      <c r="B14" s="894"/>
      <c r="C14" s="894"/>
      <c r="D14" s="894"/>
      <c r="E14" s="890"/>
      <c r="F14" s="751" t="e">
        <f t="shared" si="0"/>
        <v>#DIV/0!</v>
      </c>
    </row>
    <row r="15" spans="1:6">
      <c r="A15" s="893">
        <v>4</v>
      </c>
      <c r="B15" s="894"/>
      <c r="C15" s="894"/>
      <c r="D15" s="894"/>
      <c r="E15" s="890"/>
      <c r="F15" s="751" t="e">
        <f t="shared" si="0"/>
        <v>#DIV/0!</v>
      </c>
    </row>
    <row r="16" spans="1:6">
      <c r="A16" s="893">
        <v>5</v>
      </c>
      <c r="B16" s="894"/>
      <c r="C16" s="894"/>
      <c r="D16" s="894"/>
      <c r="E16" s="890"/>
      <c r="F16" s="751" t="e">
        <f t="shared" si="0"/>
        <v>#DIV/0!</v>
      </c>
    </row>
    <row r="17" spans="1:6">
      <c r="A17" s="893">
        <v>6</v>
      </c>
      <c r="B17" s="894"/>
      <c r="C17" s="894"/>
      <c r="D17" s="894"/>
      <c r="E17" s="890"/>
      <c r="F17" s="751" t="e">
        <f t="shared" si="0"/>
        <v>#DIV/0!</v>
      </c>
    </row>
    <row r="18" spans="1:6">
      <c r="A18" s="893">
        <v>7</v>
      </c>
      <c r="B18" s="894"/>
      <c r="C18" s="894"/>
      <c r="D18" s="894"/>
      <c r="E18" s="890"/>
      <c r="F18" s="751" t="e">
        <f t="shared" si="0"/>
        <v>#DIV/0!</v>
      </c>
    </row>
    <row r="19" spans="1:6">
      <c r="A19" s="893">
        <v>8</v>
      </c>
      <c r="B19" s="894"/>
      <c r="C19" s="894"/>
      <c r="D19" s="894"/>
      <c r="E19" s="890"/>
      <c r="F19" s="751" t="e">
        <f t="shared" si="0"/>
        <v>#DIV/0!</v>
      </c>
    </row>
    <row r="20" spans="1:6">
      <c r="A20" s="893">
        <v>9</v>
      </c>
      <c r="B20" s="894"/>
      <c r="C20" s="894"/>
      <c r="D20" s="894"/>
      <c r="E20" s="890"/>
      <c r="F20" s="751" t="e">
        <f t="shared" si="0"/>
        <v>#DIV/0!</v>
      </c>
    </row>
    <row r="21" spans="1:6">
      <c r="A21" s="893">
        <v>10</v>
      </c>
      <c r="B21" s="894"/>
      <c r="C21" s="894"/>
      <c r="D21" s="894"/>
      <c r="E21" s="890"/>
      <c r="F21" s="751" t="e">
        <f t="shared" si="0"/>
        <v>#DIV/0!</v>
      </c>
    </row>
    <row r="22" spans="1:6">
      <c r="A22" s="893">
        <v>11</v>
      </c>
      <c r="B22" s="894"/>
      <c r="C22" s="894"/>
      <c r="D22" s="894"/>
      <c r="E22" s="890"/>
      <c r="F22" s="751" t="e">
        <f t="shared" si="0"/>
        <v>#DIV/0!</v>
      </c>
    </row>
    <row r="23" spans="1:6">
      <c r="A23" s="893">
        <v>12</v>
      </c>
      <c r="B23" s="894"/>
      <c r="C23" s="894"/>
      <c r="D23" s="894"/>
      <c r="E23" s="890"/>
      <c r="F23" s="751" t="e">
        <f t="shared" si="0"/>
        <v>#DIV/0!</v>
      </c>
    </row>
    <row r="24" spans="1:6">
      <c r="A24" s="893">
        <v>13</v>
      </c>
      <c r="B24" s="894"/>
      <c r="C24" s="894"/>
      <c r="D24" s="894"/>
      <c r="E24" s="890"/>
      <c r="F24" s="751" t="e">
        <f t="shared" si="0"/>
        <v>#DIV/0!</v>
      </c>
    </row>
    <row r="25" spans="1:6">
      <c r="A25" s="893">
        <v>14</v>
      </c>
      <c r="B25" s="894"/>
      <c r="C25" s="894"/>
      <c r="D25" s="894"/>
      <c r="E25" s="890"/>
      <c r="F25" s="751" t="e">
        <f t="shared" si="0"/>
        <v>#DIV/0!</v>
      </c>
    </row>
    <row r="26" spans="1:6">
      <c r="A26" s="893">
        <v>15</v>
      </c>
      <c r="B26" s="894"/>
      <c r="C26" s="894"/>
      <c r="D26" s="894"/>
      <c r="E26" s="890"/>
      <c r="F26" s="751" t="e">
        <f t="shared" si="0"/>
        <v>#DIV/0!</v>
      </c>
    </row>
    <row r="27" spans="1:6">
      <c r="A27" s="893">
        <v>16</v>
      </c>
      <c r="B27" s="894"/>
      <c r="C27" s="894"/>
      <c r="D27" s="894"/>
      <c r="E27" s="890"/>
      <c r="F27" s="751" t="e">
        <f t="shared" si="0"/>
        <v>#DIV/0!</v>
      </c>
    </row>
    <row r="28" spans="1:6">
      <c r="A28" s="893">
        <v>17</v>
      </c>
      <c r="B28" s="894"/>
      <c r="C28" s="894"/>
      <c r="D28" s="894"/>
      <c r="E28" s="890"/>
      <c r="F28" s="751" t="e">
        <f t="shared" si="0"/>
        <v>#DIV/0!</v>
      </c>
    </row>
    <row r="29" spans="1:6">
      <c r="A29" s="893">
        <v>18</v>
      </c>
      <c r="B29" s="894"/>
      <c r="C29" s="894"/>
      <c r="D29" s="894"/>
      <c r="E29" s="890"/>
      <c r="F29" s="751" t="e">
        <f t="shared" si="0"/>
        <v>#DIV/0!</v>
      </c>
    </row>
    <row r="30" spans="1:6">
      <c r="A30" s="893">
        <v>19</v>
      </c>
      <c r="B30" s="894"/>
      <c r="C30" s="894"/>
      <c r="D30" s="894"/>
      <c r="E30" s="890"/>
      <c r="F30" s="751" t="e">
        <f t="shared" si="0"/>
        <v>#DIV/0!</v>
      </c>
    </row>
    <row r="31" spans="1:6">
      <c r="A31" s="893">
        <v>20</v>
      </c>
      <c r="B31" s="894"/>
      <c r="C31" s="894"/>
      <c r="D31" s="894"/>
      <c r="E31" s="890"/>
      <c r="F31" s="751" t="e">
        <f t="shared" si="0"/>
        <v>#DIV/0!</v>
      </c>
    </row>
    <row r="32" spans="1:6">
      <c r="A32" s="893">
        <v>21</v>
      </c>
      <c r="B32" s="894"/>
      <c r="C32" s="894"/>
      <c r="D32" s="894"/>
      <c r="E32" s="890"/>
      <c r="F32" s="751" t="e">
        <f t="shared" si="0"/>
        <v>#DIV/0!</v>
      </c>
    </row>
    <row r="33" spans="1:6">
      <c r="A33" s="893">
        <v>22</v>
      </c>
      <c r="B33" s="894"/>
      <c r="C33" s="894"/>
      <c r="D33" s="894"/>
      <c r="E33" s="890"/>
      <c r="F33" s="751" t="e">
        <f t="shared" si="0"/>
        <v>#DIV/0!</v>
      </c>
    </row>
    <row r="34" spans="1:6">
      <c r="A34" s="893">
        <v>23</v>
      </c>
      <c r="B34" s="894"/>
      <c r="C34" s="894"/>
      <c r="D34" s="894"/>
      <c r="E34" s="890"/>
      <c r="F34" s="751" t="e">
        <f t="shared" si="0"/>
        <v>#DIV/0!</v>
      </c>
    </row>
    <row r="35" spans="1:6">
      <c r="A35" s="893">
        <v>24</v>
      </c>
      <c r="B35" s="894"/>
      <c r="C35" s="894"/>
      <c r="D35" s="894"/>
      <c r="E35" s="890"/>
      <c r="F35" s="751" t="e">
        <f t="shared" si="0"/>
        <v>#DIV/0!</v>
      </c>
    </row>
    <row r="36" spans="1:6">
      <c r="A36" s="893">
        <v>25</v>
      </c>
      <c r="B36" s="894"/>
      <c r="C36" s="894"/>
      <c r="D36" s="894"/>
      <c r="E36" s="890"/>
      <c r="F36" s="751" t="e">
        <f t="shared" si="0"/>
        <v>#DIV/0!</v>
      </c>
    </row>
    <row r="37" spans="1:6">
      <c r="A37" s="893">
        <v>26</v>
      </c>
      <c r="B37" s="894"/>
      <c r="C37" s="894"/>
      <c r="D37" s="894"/>
      <c r="E37" s="890"/>
      <c r="F37" s="751" t="e">
        <f t="shared" si="0"/>
        <v>#DIV/0!</v>
      </c>
    </row>
    <row r="38" spans="1:6">
      <c r="A38" s="893">
        <v>27</v>
      </c>
      <c r="B38" s="894"/>
      <c r="C38" s="894"/>
      <c r="D38" s="894"/>
      <c r="E38" s="890"/>
      <c r="F38" s="751" t="e">
        <f t="shared" si="0"/>
        <v>#DIV/0!</v>
      </c>
    </row>
    <row r="39" spans="1:6">
      <c r="A39" s="893">
        <v>28</v>
      </c>
      <c r="B39" s="894"/>
      <c r="C39" s="894"/>
      <c r="D39" s="894"/>
      <c r="E39" s="890"/>
      <c r="F39" s="751" t="e">
        <f t="shared" si="0"/>
        <v>#DIV/0!</v>
      </c>
    </row>
    <row r="40" spans="1:6">
      <c r="A40" s="893">
        <v>29</v>
      </c>
      <c r="B40" s="894"/>
      <c r="C40" s="894"/>
      <c r="D40" s="894"/>
      <c r="E40" s="890"/>
      <c r="F40" s="751" t="e">
        <f t="shared" si="0"/>
        <v>#DIV/0!</v>
      </c>
    </row>
    <row r="41" spans="1:6">
      <c r="A41" s="893">
        <v>30</v>
      </c>
      <c r="B41" s="894"/>
      <c r="C41" s="894"/>
      <c r="D41" s="894"/>
      <c r="E41" s="890"/>
      <c r="F41" s="751" t="e">
        <f t="shared" si="0"/>
        <v>#DIV/0!</v>
      </c>
    </row>
    <row r="42" spans="1:6">
      <c r="A42" s="893">
        <v>31</v>
      </c>
      <c r="B42" s="894"/>
      <c r="C42" s="894"/>
      <c r="D42" s="894"/>
      <c r="E42" s="890"/>
      <c r="F42" s="751" t="e">
        <f t="shared" si="0"/>
        <v>#DIV/0!</v>
      </c>
    </row>
    <row r="43" spans="1:6">
      <c r="A43" s="893">
        <v>32</v>
      </c>
      <c r="B43" s="894"/>
      <c r="C43" s="894"/>
      <c r="D43" s="894"/>
      <c r="E43" s="890"/>
      <c r="F43" s="751" t="e">
        <f t="shared" si="0"/>
        <v>#DIV/0!</v>
      </c>
    </row>
    <row r="44" spans="1:6">
      <c r="A44" s="893">
        <v>33</v>
      </c>
      <c r="B44" s="894"/>
      <c r="C44" s="894"/>
      <c r="D44" s="894"/>
      <c r="E44" s="890"/>
      <c r="F44" s="751" t="e">
        <f t="shared" si="0"/>
        <v>#DIV/0!</v>
      </c>
    </row>
    <row r="45" spans="1:6">
      <c r="A45" s="893">
        <v>34</v>
      </c>
      <c r="B45" s="894"/>
      <c r="C45" s="894"/>
      <c r="D45" s="894"/>
      <c r="E45" s="890"/>
      <c r="F45" s="751" t="e">
        <f t="shared" si="0"/>
        <v>#DIV/0!</v>
      </c>
    </row>
    <row r="46" spans="1:6">
      <c r="A46" s="893">
        <v>35</v>
      </c>
      <c r="B46" s="894"/>
      <c r="C46" s="894"/>
      <c r="D46" s="894"/>
      <c r="E46" s="890"/>
      <c r="F46" s="751" t="e">
        <f t="shared" si="0"/>
        <v>#DIV/0!</v>
      </c>
    </row>
    <row r="47" spans="1:6">
      <c r="A47" s="893">
        <v>36</v>
      </c>
      <c r="B47" s="894"/>
      <c r="C47" s="894"/>
      <c r="D47" s="894"/>
      <c r="E47" s="890"/>
      <c r="F47" s="751" t="e">
        <f t="shared" si="0"/>
        <v>#DIV/0!</v>
      </c>
    </row>
    <row r="48" spans="1:6">
      <c r="A48" s="893">
        <v>37</v>
      </c>
      <c r="B48" s="894"/>
      <c r="C48" s="894"/>
      <c r="D48" s="894"/>
      <c r="E48" s="890"/>
      <c r="F48" s="751" t="e">
        <f t="shared" si="0"/>
        <v>#DIV/0!</v>
      </c>
    </row>
    <row r="49" spans="1:6">
      <c r="A49" s="893">
        <v>38</v>
      </c>
      <c r="B49" s="894"/>
      <c r="C49" s="894"/>
      <c r="D49" s="894"/>
      <c r="E49" s="890"/>
      <c r="F49" s="751" t="e">
        <f t="shared" si="0"/>
        <v>#DIV/0!</v>
      </c>
    </row>
    <row r="50" spans="1:6">
      <c r="A50" s="893">
        <v>39</v>
      </c>
      <c r="B50" s="894"/>
      <c r="C50" s="894"/>
      <c r="D50" s="894"/>
      <c r="E50" s="890"/>
      <c r="F50" s="751" t="e">
        <f t="shared" si="0"/>
        <v>#DIV/0!</v>
      </c>
    </row>
    <row r="51" spans="1:6">
      <c r="A51" s="893">
        <v>40</v>
      </c>
      <c r="B51" s="894"/>
      <c r="C51" s="894"/>
      <c r="D51" s="894"/>
      <c r="E51" s="890"/>
      <c r="F51" s="751" t="e">
        <f t="shared" si="0"/>
        <v>#DIV/0!</v>
      </c>
    </row>
    <row r="52" spans="1:6">
      <c r="A52" s="893">
        <v>41</v>
      </c>
      <c r="B52" s="894"/>
      <c r="C52" s="894"/>
      <c r="D52" s="894"/>
      <c r="E52" s="890"/>
      <c r="F52" s="751" t="e">
        <f t="shared" si="0"/>
        <v>#DIV/0!</v>
      </c>
    </row>
    <row r="53" spans="1:6">
      <c r="A53" s="893">
        <v>42</v>
      </c>
      <c r="B53" s="894"/>
      <c r="C53" s="894"/>
      <c r="D53" s="894"/>
      <c r="E53" s="890"/>
      <c r="F53" s="751" t="e">
        <f t="shared" si="0"/>
        <v>#DIV/0!</v>
      </c>
    </row>
    <row r="54" spans="1:6">
      <c r="A54" s="893">
        <v>43</v>
      </c>
      <c r="B54" s="894"/>
      <c r="C54" s="894"/>
      <c r="D54" s="894"/>
      <c r="E54" s="890"/>
      <c r="F54" s="751" t="e">
        <f t="shared" si="0"/>
        <v>#DIV/0!</v>
      </c>
    </row>
    <row r="55" spans="1:6">
      <c r="A55" s="893">
        <v>44</v>
      </c>
      <c r="B55" s="894"/>
      <c r="C55" s="894"/>
      <c r="D55" s="894"/>
      <c r="E55" s="890"/>
      <c r="F55" s="751" t="e">
        <f t="shared" si="0"/>
        <v>#DIV/0!</v>
      </c>
    </row>
    <row r="56" spans="1:6">
      <c r="A56" s="893">
        <v>45</v>
      </c>
      <c r="B56" s="894"/>
      <c r="C56" s="894"/>
      <c r="D56" s="894"/>
      <c r="E56" s="890"/>
      <c r="F56" s="751" t="e">
        <f t="shared" si="0"/>
        <v>#DIV/0!</v>
      </c>
    </row>
    <row r="57" spans="1:6">
      <c r="A57" s="893">
        <v>46</v>
      </c>
      <c r="B57" s="894"/>
      <c r="C57" s="894"/>
      <c r="D57" s="894"/>
      <c r="E57" s="890"/>
      <c r="F57" s="751" t="e">
        <f t="shared" si="0"/>
        <v>#DIV/0!</v>
      </c>
    </row>
    <row r="58" spans="1:6">
      <c r="A58" s="893">
        <v>47</v>
      </c>
      <c r="B58" s="894"/>
      <c r="C58" s="894"/>
      <c r="D58" s="894"/>
      <c r="E58" s="890"/>
      <c r="F58" s="751" t="e">
        <f t="shared" si="0"/>
        <v>#DIV/0!</v>
      </c>
    </row>
    <row r="59" spans="1:6">
      <c r="A59" s="893">
        <v>48</v>
      </c>
      <c r="B59" s="894"/>
      <c r="C59" s="894"/>
      <c r="D59" s="894"/>
      <c r="E59" s="890"/>
      <c r="F59" s="751" t="e">
        <f t="shared" si="0"/>
        <v>#DIV/0!</v>
      </c>
    </row>
    <row r="60" spans="1:6">
      <c r="A60" s="893">
        <v>49</v>
      </c>
      <c r="B60" s="894"/>
      <c r="C60" s="894"/>
      <c r="D60" s="894"/>
      <c r="E60" s="890"/>
      <c r="F60" s="751" t="e">
        <f t="shared" si="0"/>
        <v>#DIV/0!</v>
      </c>
    </row>
    <row r="61" spans="1:6">
      <c r="A61" s="893">
        <v>50</v>
      </c>
      <c r="B61" s="894"/>
      <c r="C61" s="894"/>
      <c r="D61" s="894"/>
      <c r="E61" s="890"/>
      <c r="F61" s="751" t="e">
        <f t="shared" si="0"/>
        <v>#DIV/0!</v>
      </c>
    </row>
  </sheetData>
  <printOptions gridLines="1"/>
  <pageMargins left="0.70866141732283472" right="0.70866141732283472" top="0.74803149606299213" bottom="0.74803149606299213" header="0.31496062992125984" footer="0.31496062992125984"/>
  <pageSetup scale="91" fitToHeight="1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2:D181"/>
  <sheetViews>
    <sheetView topLeftCell="A165" workbookViewId="0">
      <selection activeCell="D185" sqref="D185"/>
    </sheetView>
  </sheetViews>
  <sheetFormatPr defaultRowHeight="12.75"/>
  <cols>
    <col min="2" max="2" width="38.265625" bestFit="1" customWidth="1"/>
    <col min="4" max="4" width="55.86328125" bestFit="1" customWidth="1"/>
  </cols>
  <sheetData>
    <row r="2" spans="2:4" ht="13.9">
      <c r="B2" s="686" t="s">
        <v>1928</v>
      </c>
      <c r="D2" s="688" t="s">
        <v>1984</v>
      </c>
    </row>
    <row r="3" spans="2:4" ht="13.5">
      <c r="B3" s="687" t="s">
        <v>1487</v>
      </c>
      <c r="D3" t="s">
        <v>1985</v>
      </c>
    </row>
    <row r="4" spans="2:4" ht="13.5">
      <c r="B4" s="687" t="s">
        <v>1488</v>
      </c>
      <c r="D4" t="s">
        <v>1051</v>
      </c>
    </row>
    <row r="5" spans="2:4" ht="13.5">
      <c r="B5" s="687" t="s">
        <v>1489</v>
      </c>
      <c r="D5" t="s">
        <v>1052</v>
      </c>
    </row>
    <row r="6" spans="2:4" ht="13.5">
      <c r="B6" s="687" t="s">
        <v>1929</v>
      </c>
      <c r="D6" t="s">
        <v>1053</v>
      </c>
    </row>
    <row r="7" spans="2:4" ht="13.5">
      <c r="B7" s="687" t="s">
        <v>1930</v>
      </c>
      <c r="D7" t="s">
        <v>1054</v>
      </c>
    </row>
    <row r="8" spans="2:4" ht="13.5">
      <c r="B8" s="687" t="s">
        <v>1492</v>
      </c>
      <c r="D8" t="s">
        <v>1055</v>
      </c>
    </row>
    <row r="9" spans="2:4" ht="13.5">
      <c r="B9" s="687" t="s">
        <v>1493</v>
      </c>
      <c r="D9" s="689" t="s">
        <v>2009</v>
      </c>
    </row>
    <row r="10" spans="2:4" ht="13.5">
      <c r="B10" s="687" t="s">
        <v>1931</v>
      </c>
      <c r="D10" t="s">
        <v>1057</v>
      </c>
    </row>
    <row r="11" spans="2:4" ht="13.5">
      <c r="B11" s="687" t="s">
        <v>1495</v>
      </c>
      <c r="D11" s="689" t="s">
        <v>2011</v>
      </c>
    </row>
    <row r="12" spans="2:4" ht="13.5">
      <c r="B12" s="687" t="s">
        <v>1496</v>
      </c>
      <c r="D12" t="s">
        <v>1058</v>
      </c>
    </row>
    <row r="13" spans="2:4" ht="13.5">
      <c r="B13" s="687" t="s">
        <v>1497</v>
      </c>
      <c r="D13" t="s">
        <v>1059</v>
      </c>
    </row>
    <row r="14" spans="2:4" ht="13.5">
      <c r="B14" s="687" t="s">
        <v>1932</v>
      </c>
      <c r="D14" t="s">
        <v>1060</v>
      </c>
    </row>
    <row r="15" spans="2:4" ht="13.5">
      <c r="B15" s="687" t="s">
        <v>1499</v>
      </c>
      <c r="D15" t="s">
        <v>1061</v>
      </c>
    </row>
    <row r="16" spans="2:4" ht="13.5">
      <c r="B16" s="687" t="s">
        <v>1933</v>
      </c>
      <c r="D16" s="689" t="s">
        <v>2008</v>
      </c>
    </row>
    <row r="17" spans="2:4" ht="13.5">
      <c r="B17" s="687" t="s">
        <v>1934</v>
      </c>
      <c r="D17" s="689" t="s">
        <v>1990</v>
      </c>
    </row>
    <row r="18" spans="2:4" ht="13.5">
      <c r="B18" s="687" t="s">
        <v>1935</v>
      </c>
      <c r="D18" t="s">
        <v>1063</v>
      </c>
    </row>
    <row r="19" spans="2:4" ht="13.5">
      <c r="B19" s="687" t="s">
        <v>1936</v>
      </c>
      <c r="D19" s="689" t="s">
        <v>1991</v>
      </c>
    </row>
    <row r="20" spans="2:4" ht="13.5">
      <c r="B20" s="687" t="s">
        <v>1504</v>
      </c>
      <c r="D20" t="s">
        <v>1065</v>
      </c>
    </row>
    <row r="21" spans="2:4" ht="13.5">
      <c r="B21" s="687" t="s">
        <v>1937</v>
      </c>
      <c r="D21" s="689" t="s">
        <v>2010</v>
      </c>
    </row>
    <row r="22" spans="2:4" ht="13.5">
      <c r="B22" s="687" t="s">
        <v>1506</v>
      </c>
      <c r="D22" t="s">
        <v>1067</v>
      </c>
    </row>
    <row r="23" spans="2:4" ht="13.5">
      <c r="B23" s="687" t="s">
        <v>1938</v>
      </c>
      <c r="D23" s="689" t="s">
        <v>1992</v>
      </c>
    </row>
    <row r="24" spans="2:4" ht="13.5">
      <c r="B24" s="687" t="s">
        <v>1508</v>
      </c>
      <c r="D24" t="s">
        <v>1068</v>
      </c>
    </row>
    <row r="25" spans="2:4" ht="13.5">
      <c r="B25" s="687" t="s">
        <v>1939</v>
      </c>
      <c r="D25" t="s">
        <v>1199</v>
      </c>
    </row>
    <row r="26" spans="2:4" ht="13.5">
      <c r="B26" s="687" t="s">
        <v>1510</v>
      </c>
      <c r="D26" t="s">
        <v>1069</v>
      </c>
    </row>
    <row r="27" spans="2:4" ht="13.5">
      <c r="B27" s="687" t="s">
        <v>1511</v>
      </c>
      <c r="D27" t="s">
        <v>1070</v>
      </c>
    </row>
    <row r="28" spans="2:4" ht="13.5">
      <c r="B28" s="687" t="s">
        <v>1512</v>
      </c>
      <c r="D28" s="689" t="s">
        <v>1993</v>
      </c>
    </row>
    <row r="29" spans="2:4" ht="13.5">
      <c r="B29" s="687" t="s">
        <v>1940</v>
      </c>
      <c r="D29" t="s">
        <v>1071</v>
      </c>
    </row>
    <row r="30" spans="2:4" ht="13.5">
      <c r="B30" s="687" t="s">
        <v>1941</v>
      </c>
      <c r="D30" t="s">
        <v>1072</v>
      </c>
    </row>
    <row r="31" spans="2:4" ht="13.5">
      <c r="B31" s="687" t="s">
        <v>1942</v>
      </c>
      <c r="D31" t="s">
        <v>1073</v>
      </c>
    </row>
    <row r="32" spans="2:4" ht="13.5">
      <c r="B32" s="687" t="s">
        <v>1943</v>
      </c>
      <c r="D32" t="s">
        <v>1074</v>
      </c>
    </row>
    <row r="33" spans="2:4" ht="13.5">
      <c r="B33" s="687" t="s">
        <v>1517</v>
      </c>
      <c r="D33" t="s">
        <v>1200</v>
      </c>
    </row>
    <row r="34" spans="2:4" ht="13.5">
      <c r="B34" s="687" t="s">
        <v>1944</v>
      </c>
      <c r="D34" t="s">
        <v>1075</v>
      </c>
    </row>
    <row r="35" spans="2:4" ht="13.5">
      <c r="B35" s="687" t="s">
        <v>1945</v>
      </c>
      <c r="D35" t="s">
        <v>1076</v>
      </c>
    </row>
    <row r="36" spans="2:4" ht="13.5">
      <c r="B36" s="687" t="s">
        <v>1520</v>
      </c>
      <c r="D36" t="s">
        <v>1201</v>
      </c>
    </row>
    <row r="37" spans="2:4" ht="13.5">
      <c r="B37" s="687" t="s">
        <v>1521</v>
      </c>
      <c r="D37" s="689" t="s">
        <v>1994</v>
      </c>
    </row>
    <row r="38" spans="2:4" ht="13.5">
      <c r="B38" s="687" t="s">
        <v>1522</v>
      </c>
      <c r="D38" t="s">
        <v>1202</v>
      </c>
    </row>
    <row r="39" spans="2:4" ht="13.5">
      <c r="B39" s="687" t="s">
        <v>1946</v>
      </c>
      <c r="D39" s="689" t="s">
        <v>1995</v>
      </c>
    </row>
    <row r="40" spans="2:4" ht="13.5">
      <c r="B40" s="687" t="s">
        <v>1947</v>
      </c>
      <c r="D40" t="s">
        <v>1078</v>
      </c>
    </row>
    <row r="41" spans="2:4" ht="13.5">
      <c r="B41" s="687" t="s">
        <v>1525</v>
      </c>
      <c r="D41" t="s">
        <v>1203</v>
      </c>
    </row>
    <row r="42" spans="2:4" ht="13.5">
      <c r="B42" s="687" t="s">
        <v>1948</v>
      </c>
      <c r="D42" t="s">
        <v>2012</v>
      </c>
    </row>
    <row r="43" spans="2:4" ht="13.5">
      <c r="B43" s="687" t="s">
        <v>1527</v>
      </c>
      <c r="D43" t="s">
        <v>1079</v>
      </c>
    </row>
    <row r="44" spans="2:4" ht="13.5">
      <c r="B44" s="687" t="s">
        <v>1528</v>
      </c>
      <c r="D44" t="s">
        <v>1080</v>
      </c>
    </row>
    <row r="45" spans="2:4" ht="13.5">
      <c r="B45" s="687" t="s">
        <v>1949</v>
      </c>
      <c r="D45" t="s">
        <v>1081</v>
      </c>
    </row>
    <row r="46" spans="2:4" ht="13.5">
      <c r="B46" s="687" t="s">
        <v>1530</v>
      </c>
      <c r="D46" t="s">
        <v>1082</v>
      </c>
    </row>
    <row r="47" spans="2:4" ht="13.5">
      <c r="B47" s="687" t="s">
        <v>1950</v>
      </c>
      <c r="D47" t="s">
        <v>1083</v>
      </c>
    </row>
    <row r="48" spans="2:4" ht="13.5">
      <c r="B48" s="687" t="s">
        <v>1532</v>
      </c>
      <c r="D48" s="689" t="s">
        <v>1996</v>
      </c>
    </row>
    <row r="49" spans="2:4" ht="13.5">
      <c r="B49" s="687" t="s">
        <v>1951</v>
      </c>
      <c r="D49" t="s">
        <v>1085</v>
      </c>
    </row>
    <row r="50" spans="2:4" ht="13.5">
      <c r="B50" s="687" t="s">
        <v>1952</v>
      </c>
      <c r="D50" t="s">
        <v>2013</v>
      </c>
    </row>
    <row r="51" spans="2:4" ht="13.5">
      <c r="B51" s="687" t="s">
        <v>1536</v>
      </c>
      <c r="D51" t="s">
        <v>1086</v>
      </c>
    </row>
    <row r="52" spans="2:4" ht="13.5">
      <c r="B52" s="687" t="s">
        <v>1537</v>
      </c>
      <c r="D52" t="s">
        <v>1087</v>
      </c>
    </row>
    <row r="53" spans="2:4" ht="13.5">
      <c r="B53" s="687" t="s">
        <v>1538</v>
      </c>
      <c r="D53" t="s">
        <v>1088</v>
      </c>
    </row>
    <row r="54" spans="2:4" ht="13.5">
      <c r="B54" s="687" t="s">
        <v>1539</v>
      </c>
      <c r="D54" t="s">
        <v>1089</v>
      </c>
    </row>
    <row r="55" spans="2:4" ht="13.5">
      <c r="B55" s="687" t="s">
        <v>1954</v>
      </c>
      <c r="D55" t="s">
        <v>1986</v>
      </c>
    </row>
    <row r="56" spans="2:4" ht="13.5">
      <c r="B56" s="687" t="s">
        <v>1541</v>
      </c>
      <c r="D56" t="s">
        <v>1090</v>
      </c>
    </row>
    <row r="57" spans="2:4" ht="13.5">
      <c r="B57" s="687" t="s">
        <v>1542</v>
      </c>
      <c r="D57" t="s">
        <v>1091</v>
      </c>
    </row>
    <row r="58" spans="2:4" ht="13.5">
      <c r="B58" s="687" t="s">
        <v>1955</v>
      </c>
      <c r="D58" t="s">
        <v>2014</v>
      </c>
    </row>
    <row r="59" spans="2:4" ht="13.5">
      <c r="B59" s="687" t="s">
        <v>1544</v>
      </c>
      <c r="D59" t="s">
        <v>1093</v>
      </c>
    </row>
    <row r="60" spans="2:4" ht="13.5">
      <c r="B60" s="687" t="s">
        <v>1545</v>
      </c>
      <c r="D60" t="s">
        <v>2015</v>
      </c>
    </row>
    <row r="61" spans="2:4" ht="13.5">
      <c r="B61" s="687" t="s">
        <v>1546</v>
      </c>
      <c r="D61" t="s">
        <v>1095</v>
      </c>
    </row>
    <row r="62" spans="2:4" ht="13.5">
      <c r="B62" s="687" t="s">
        <v>1956</v>
      </c>
      <c r="D62" t="s">
        <v>1096</v>
      </c>
    </row>
    <row r="63" spans="2:4" ht="13.5">
      <c r="B63" s="687" t="s">
        <v>1548</v>
      </c>
      <c r="D63" t="s">
        <v>1097</v>
      </c>
    </row>
    <row r="64" spans="2:4" ht="13.5">
      <c r="B64" s="687" t="s">
        <v>1957</v>
      </c>
      <c r="D64" t="s">
        <v>1098</v>
      </c>
    </row>
    <row r="65" spans="2:4" ht="13.5">
      <c r="B65" s="687" t="s">
        <v>1550</v>
      </c>
      <c r="D65" t="s">
        <v>1099</v>
      </c>
    </row>
    <row r="66" spans="2:4" ht="13.5">
      <c r="B66" s="687" t="s">
        <v>1551</v>
      </c>
      <c r="D66" t="s">
        <v>1100</v>
      </c>
    </row>
    <row r="67" spans="2:4" ht="13.5">
      <c r="B67" s="687" t="s">
        <v>1981</v>
      </c>
      <c r="D67" t="s">
        <v>2016</v>
      </c>
    </row>
    <row r="68" spans="2:4" ht="13.5">
      <c r="B68" s="687" t="s">
        <v>1958</v>
      </c>
      <c r="D68" t="s">
        <v>1101</v>
      </c>
    </row>
    <row r="69" spans="2:4" ht="13.5">
      <c r="B69" s="687" t="s">
        <v>1553</v>
      </c>
      <c r="D69" s="689" t="s">
        <v>1997</v>
      </c>
    </row>
    <row r="70" spans="2:4" ht="13.5">
      <c r="B70" s="687" t="s">
        <v>1959</v>
      </c>
      <c r="D70" t="s">
        <v>1103</v>
      </c>
    </row>
    <row r="71" spans="2:4" ht="13.5">
      <c r="B71" s="687" t="s">
        <v>1555</v>
      </c>
      <c r="D71" t="s">
        <v>1104</v>
      </c>
    </row>
    <row r="72" spans="2:4" ht="13.5">
      <c r="B72" s="687" t="s">
        <v>1556</v>
      </c>
      <c r="D72" t="s">
        <v>1105</v>
      </c>
    </row>
    <row r="73" spans="2:4" ht="13.5">
      <c r="B73" s="687" t="s">
        <v>1557</v>
      </c>
      <c r="D73" t="s">
        <v>1106</v>
      </c>
    </row>
    <row r="74" spans="2:4" ht="13.5">
      <c r="B74" s="687" t="s">
        <v>1558</v>
      </c>
      <c r="D74" s="689" t="s">
        <v>1998</v>
      </c>
    </row>
    <row r="75" spans="2:4" ht="13.5">
      <c r="B75" s="687" t="s">
        <v>1559</v>
      </c>
      <c r="D75" t="s">
        <v>1107</v>
      </c>
    </row>
    <row r="76" spans="2:4" ht="13.5">
      <c r="B76" s="687" t="s">
        <v>1560</v>
      </c>
      <c r="D76" t="s">
        <v>1208</v>
      </c>
    </row>
    <row r="77" spans="2:4" ht="13.5">
      <c r="B77" s="687" t="s">
        <v>1960</v>
      </c>
      <c r="D77" t="s">
        <v>2017</v>
      </c>
    </row>
    <row r="78" spans="2:4" ht="13.5">
      <c r="B78" s="687" t="s">
        <v>1562</v>
      </c>
      <c r="D78" t="s">
        <v>1108</v>
      </c>
    </row>
    <row r="79" spans="2:4" ht="13.5">
      <c r="B79" s="687" t="s">
        <v>1563</v>
      </c>
      <c r="D79" t="s">
        <v>1109</v>
      </c>
    </row>
    <row r="80" spans="2:4" ht="13.5">
      <c r="B80" s="687" t="s">
        <v>1564</v>
      </c>
      <c r="D80" t="s">
        <v>1110</v>
      </c>
    </row>
    <row r="81" spans="2:4" ht="13.5">
      <c r="B81" s="687" t="s">
        <v>1565</v>
      </c>
      <c r="D81" t="s">
        <v>1987</v>
      </c>
    </row>
    <row r="82" spans="2:4" ht="13.5">
      <c r="B82" s="687" t="s">
        <v>1961</v>
      </c>
      <c r="D82" t="s">
        <v>1111</v>
      </c>
    </row>
    <row r="83" spans="2:4" ht="13.5">
      <c r="B83" s="687" t="s">
        <v>1567</v>
      </c>
      <c r="D83" t="s">
        <v>1112</v>
      </c>
    </row>
    <row r="84" spans="2:4" ht="13.5">
      <c r="B84" s="687" t="s">
        <v>1568</v>
      </c>
      <c r="D84" t="s">
        <v>1113</v>
      </c>
    </row>
    <row r="85" spans="2:4" ht="13.5">
      <c r="B85" s="687" t="s">
        <v>1569</v>
      </c>
      <c r="D85" t="s">
        <v>1114</v>
      </c>
    </row>
    <row r="86" spans="2:4" ht="13.5">
      <c r="B86" s="687" t="s">
        <v>1983</v>
      </c>
      <c r="D86" t="s">
        <v>1988</v>
      </c>
    </row>
    <row r="87" spans="2:4" ht="13.5">
      <c r="B87" s="687" t="s">
        <v>1570</v>
      </c>
      <c r="D87" t="s">
        <v>2018</v>
      </c>
    </row>
    <row r="88" spans="2:4" ht="13.5">
      <c r="B88" s="687" t="s">
        <v>1571</v>
      </c>
      <c r="D88" t="s">
        <v>1117</v>
      </c>
    </row>
    <row r="89" spans="2:4" ht="13.5">
      <c r="B89" s="687" t="s">
        <v>1572</v>
      </c>
      <c r="D89" t="s">
        <v>1118</v>
      </c>
    </row>
    <row r="90" spans="2:4" ht="13.5">
      <c r="B90" s="687" t="s">
        <v>1573</v>
      </c>
      <c r="D90" t="s">
        <v>2019</v>
      </c>
    </row>
    <row r="91" spans="2:4" ht="13.5">
      <c r="B91" s="687" t="s">
        <v>1962</v>
      </c>
      <c r="D91" t="s">
        <v>1119</v>
      </c>
    </row>
    <row r="92" spans="2:4" ht="13.5">
      <c r="B92" s="687" t="s">
        <v>1575</v>
      </c>
      <c r="D92" t="s">
        <v>1120</v>
      </c>
    </row>
    <row r="93" spans="2:4" ht="13.5">
      <c r="B93" s="687" t="s">
        <v>1577</v>
      </c>
      <c r="D93" t="s">
        <v>1121</v>
      </c>
    </row>
    <row r="94" spans="2:4" ht="13.5">
      <c r="B94" s="687" t="s">
        <v>1576</v>
      </c>
      <c r="D94" t="s">
        <v>1210</v>
      </c>
    </row>
    <row r="95" spans="2:4" ht="13.5">
      <c r="B95" s="687" t="s">
        <v>1953</v>
      </c>
      <c r="D95" t="s">
        <v>1122</v>
      </c>
    </row>
    <row r="96" spans="2:4" ht="13.5">
      <c r="B96" s="687" t="s">
        <v>1578</v>
      </c>
      <c r="D96" t="s">
        <v>1211</v>
      </c>
    </row>
    <row r="97" spans="2:4" ht="13.5">
      <c r="B97" s="687" t="s">
        <v>1579</v>
      </c>
      <c r="D97" t="s">
        <v>1123</v>
      </c>
    </row>
    <row r="98" spans="2:4" ht="13.5">
      <c r="B98" s="687" t="s">
        <v>1580</v>
      </c>
      <c r="D98" t="s">
        <v>1124</v>
      </c>
    </row>
    <row r="99" spans="2:4" ht="13.5">
      <c r="B99" s="687" t="s">
        <v>1581</v>
      </c>
      <c r="D99" t="s">
        <v>1125</v>
      </c>
    </row>
    <row r="100" spans="2:4" ht="13.5">
      <c r="B100" s="687" t="s">
        <v>1582</v>
      </c>
      <c r="D100" s="689" t="s">
        <v>1999</v>
      </c>
    </row>
    <row r="101" spans="2:4" ht="13.5">
      <c r="B101" s="687" t="s">
        <v>1583</v>
      </c>
      <c r="D101" t="s">
        <v>1126</v>
      </c>
    </row>
    <row r="102" spans="2:4" ht="13.5">
      <c r="B102" s="687" t="s">
        <v>1584</v>
      </c>
      <c r="D102" t="s">
        <v>1212</v>
      </c>
    </row>
    <row r="103" spans="2:4" ht="13.5">
      <c r="B103" s="687" t="s">
        <v>1963</v>
      </c>
      <c r="D103" t="s">
        <v>1213</v>
      </c>
    </row>
    <row r="104" spans="2:4" ht="13.5">
      <c r="B104" s="687" t="s">
        <v>1586</v>
      </c>
      <c r="D104" s="689" t="s">
        <v>2020</v>
      </c>
    </row>
    <row r="105" spans="2:4" ht="13.5">
      <c r="B105" s="687" t="s">
        <v>1587</v>
      </c>
      <c r="D105" t="s">
        <v>1127</v>
      </c>
    </row>
    <row r="106" spans="2:4" ht="13.5">
      <c r="B106" s="687" t="s">
        <v>1964</v>
      </c>
      <c r="D106" t="s">
        <v>1128</v>
      </c>
    </row>
    <row r="107" spans="2:4" ht="13.5">
      <c r="B107" s="687" t="s">
        <v>1589</v>
      </c>
      <c r="D107" t="s">
        <v>1129</v>
      </c>
    </row>
    <row r="108" spans="2:4" ht="13.5">
      <c r="B108" s="687" t="s">
        <v>1965</v>
      </c>
      <c r="D108" s="689" t="s">
        <v>2001</v>
      </c>
    </row>
    <row r="109" spans="2:4" ht="13.5">
      <c r="B109" s="687" t="s">
        <v>1591</v>
      </c>
      <c r="D109" s="689" t="s">
        <v>2002</v>
      </c>
    </row>
    <row r="110" spans="2:4" ht="13.5">
      <c r="B110" s="687" t="s">
        <v>1592</v>
      </c>
      <c r="D110" t="s">
        <v>1131</v>
      </c>
    </row>
    <row r="111" spans="2:4" ht="13.5">
      <c r="B111" s="687" t="s">
        <v>1593</v>
      </c>
      <c r="D111" t="s">
        <v>1132</v>
      </c>
    </row>
    <row r="112" spans="2:4" ht="13.5">
      <c r="B112" s="687" t="s">
        <v>1594</v>
      </c>
      <c r="D112" t="s">
        <v>2021</v>
      </c>
    </row>
    <row r="113" spans="2:4" ht="13.5">
      <c r="B113" s="687" t="s">
        <v>1595</v>
      </c>
      <c r="D113" t="s">
        <v>1216</v>
      </c>
    </row>
    <row r="114" spans="2:4" ht="13.5">
      <c r="B114" s="687" t="s">
        <v>1596</v>
      </c>
      <c r="D114" t="s">
        <v>1133</v>
      </c>
    </row>
    <row r="115" spans="2:4" ht="13.5">
      <c r="B115" s="687" t="s">
        <v>1597</v>
      </c>
      <c r="D115" t="s">
        <v>1134</v>
      </c>
    </row>
    <row r="116" spans="2:4" ht="13.5">
      <c r="B116" s="687" t="s">
        <v>1966</v>
      </c>
      <c r="D116" s="689" t="s">
        <v>2000</v>
      </c>
    </row>
    <row r="117" spans="2:4" ht="13.5">
      <c r="B117" s="687" t="s">
        <v>1967</v>
      </c>
      <c r="D117" t="s">
        <v>1218</v>
      </c>
    </row>
    <row r="118" spans="2:4" ht="13.5">
      <c r="B118" s="687" t="s">
        <v>1968</v>
      </c>
      <c r="D118" t="s">
        <v>1135</v>
      </c>
    </row>
    <row r="119" spans="2:4" ht="13.5">
      <c r="B119" s="687" t="s">
        <v>1969</v>
      </c>
      <c r="D119" t="s">
        <v>1136</v>
      </c>
    </row>
    <row r="120" spans="2:4" ht="13.5">
      <c r="B120" s="687" t="s">
        <v>1602</v>
      </c>
      <c r="D120" t="s">
        <v>1219</v>
      </c>
    </row>
    <row r="121" spans="2:4" ht="13.5">
      <c r="B121" s="687" t="s">
        <v>1603</v>
      </c>
      <c r="D121" t="s">
        <v>1137</v>
      </c>
    </row>
    <row r="122" spans="2:4" ht="13.5">
      <c r="B122" s="687" t="s">
        <v>1604</v>
      </c>
      <c r="D122" t="s">
        <v>1138</v>
      </c>
    </row>
    <row r="123" spans="2:4" ht="13.5">
      <c r="B123" s="687" t="s">
        <v>1970</v>
      </c>
      <c r="D123" t="s">
        <v>1139</v>
      </c>
    </row>
    <row r="124" spans="2:4" ht="13.5">
      <c r="B124" s="687" t="s">
        <v>1971</v>
      </c>
      <c r="D124" t="s">
        <v>1140</v>
      </c>
    </row>
    <row r="125" spans="2:4" ht="13.5">
      <c r="B125" s="687" t="s">
        <v>1607</v>
      </c>
      <c r="D125" t="s">
        <v>1141</v>
      </c>
    </row>
    <row r="126" spans="2:4" ht="13.5">
      <c r="B126" s="687" t="s">
        <v>1608</v>
      </c>
      <c r="D126" t="s">
        <v>1142</v>
      </c>
    </row>
    <row r="127" spans="2:4" ht="13.5">
      <c r="B127" s="687" t="s">
        <v>1609</v>
      </c>
      <c r="D127" t="s">
        <v>1143</v>
      </c>
    </row>
    <row r="128" spans="2:4" ht="13.5">
      <c r="B128" s="687" t="s">
        <v>1972</v>
      </c>
      <c r="D128" t="s">
        <v>1220</v>
      </c>
    </row>
    <row r="129" spans="2:4" ht="13.5">
      <c r="B129" s="687" t="s">
        <v>1973</v>
      </c>
      <c r="D129" t="s">
        <v>1145</v>
      </c>
    </row>
    <row r="130" spans="2:4" ht="13.5">
      <c r="B130" s="687" t="s">
        <v>1974</v>
      </c>
      <c r="D130" t="s">
        <v>1989</v>
      </c>
    </row>
    <row r="131" spans="2:4" ht="13.5">
      <c r="B131" s="687" t="s">
        <v>1982</v>
      </c>
      <c r="D131" t="s">
        <v>1221</v>
      </c>
    </row>
    <row r="132" spans="2:4" ht="13.5">
      <c r="B132" s="687" t="s">
        <v>1613</v>
      </c>
      <c r="D132" t="s">
        <v>1147</v>
      </c>
    </row>
    <row r="133" spans="2:4" ht="13.5">
      <c r="B133" s="687" t="s">
        <v>1614</v>
      </c>
      <c r="D133" t="s">
        <v>1148</v>
      </c>
    </row>
    <row r="134" spans="2:4" ht="13.5">
      <c r="B134" s="687" t="s">
        <v>1975</v>
      </c>
      <c r="D134" s="689" t="s">
        <v>2003</v>
      </c>
    </row>
    <row r="135" spans="2:4" ht="13.5">
      <c r="B135" s="687" t="s">
        <v>1976</v>
      </c>
      <c r="D135" t="s">
        <v>1149</v>
      </c>
    </row>
    <row r="136" spans="2:4" ht="13.5">
      <c r="B136" s="687" t="s">
        <v>1617</v>
      </c>
      <c r="D136" t="s">
        <v>1150</v>
      </c>
    </row>
    <row r="137" spans="2:4" ht="13.5">
      <c r="B137" s="687" t="s">
        <v>1977</v>
      </c>
      <c r="D137" t="s">
        <v>1151</v>
      </c>
    </row>
    <row r="138" spans="2:4" ht="13.5">
      <c r="B138" s="687" t="s">
        <v>1978</v>
      </c>
      <c r="D138" t="s">
        <v>1223</v>
      </c>
    </row>
    <row r="139" spans="2:4" ht="13.5">
      <c r="B139" s="687" t="s">
        <v>1979</v>
      </c>
      <c r="D139" t="s">
        <v>1152</v>
      </c>
    </row>
    <row r="140" spans="2:4" ht="13.5">
      <c r="B140" s="687" t="s">
        <v>1980</v>
      </c>
      <c r="D140" t="s">
        <v>1153</v>
      </c>
    </row>
    <row r="141" spans="2:4" ht="13.5">
      <c r="B141" s="687" t="s">
        <v>1622</v>
      </c>
      <c r="D141" t="s">
        <v>1154</v>
      </c>
    </row>
    <row r="142" spans="2:4" ht="13.5">
      <c r="B142" s="687" t="s">
        <v>1623</v>
      </c>
      <c r="D142" t="s">
        <v>1155</v>
      </c>
    </row>
    <row r="143" spans="2:4" ht="13.5">
      <c r="B143" s="687" t="s">
        <v>1624</v>
      </c>
      <c r="D143" t="s">
        <v>1156</v>
      </c>
    </row>
    <row r="144" spans="2:4" ht="13.5">
      <c r="B144" s="687" t="s">
        <v>1625</v>
      </c>
      <c r="D144" s="689" t="s">
        <v>2004</v>
      </c>
    </row>
    <row r="145" spans="2:4" ht="13.5">
      <c r="B145" s="687" t="s">
        <v>1626</v>
      </c>
      <c r="D145" t="s">
        <v>1157</v>
      </c>
    </row>
    <row r="146" spans="2:4" ht="13.5">
      <c r="B146" s="687" t="s">
        <v>1627</v>
      </c>
      <c r="D146" t="s">
        <v>1224</v>
      </c>
    </row>
    <row r="147" spans="2:4" ht="13.5">
      <c r="B147" s="687" t="s">
        <v>1628</v>
      </c>
      <c r="D147" t="s">
        <v>1158</v>
      </c>
    </row>
    <row r="148" spans="2:4" ht="13.5">
      <c r="B148" s="687" t="s">
        <v>1629</v>
      </c>
      <c r="D148" t="s">
        <v>1159</v>
      </c>
    </row>
    <row r="149" spans="2:4" ht="13.5">
      <c r="B149" s="687" t="s">
        <v>1630</v>
      </c>
      <c r="D149" t="s">
        <v>1225</v>
      </c>
    </row>
    <row r="150" spans="2:4">
      <c r="D150" t="s">
        <v>1160</v>
      </c>
    </row>
    <row r="151" spans="2:4">
      <c r="D151" t="s">
        <v>1161</v>
      </c>
    </row>
    <row r="152" spans="2:4">
      <c r="D152" t="s">
        <v>1162</v>
      </c>
    </row>
    <row r="153" spans="2:4">
      <c r="D153" t="s">
        <v>1163</v>
      </c>
    </row>
    <row r="154" spans="2:4">
      <c r="D154" t="s">
        <v>1226</v>
      </c>
    </row>
    <row r="155" spans="2:4">
      <c r="D155" t="s">
        <v>1164</v>
      </c>
    </row>
    <row r="156" spans="2:4">
      <c r="D156" t="s">
        <v>1165</v>
      </c>
    </row>
    <row r="157" spans="2:4">
      <c r="D157" t="s">
        <v>1166</v>
      </c>
    </row>
    <row r="158" spans="2:4">
      <c r="D158" s="689" t="s">
        <v>2005</v>
      </c>
    </row>
    <row r="159" spans="2:4">
      <c r="D159" t="s">
        <v>1167</v>
      </c>
    </row>
    <row r="160" spans="2:4">
      <c r="D160" t="s">
        <v>1168</v>
      </c>
    </row>
    <row r="161" spans="4:4">
      <c r="D161" t="s">
        <v>1169</v>
      </c>
    </row>
    <row r="162" spans="4:4">
      <c r="D162" t="s">
        <v>1170</v>
      </c>
    </row>
    <row r="163" spans="4:4">
      <c r="D163" t="s">
        <v>1171</v>
      </c>
    </row>
    <row r="164" spans="4:4">
      <c r="D164" t="s">
        <v>1172</v>
      </c>
    </row>
    <row r="165" spans="4:4">
      <c r="D165" s="689" t="s">
        <v>2007</v>
      </c>
    </row>
    <row r="166" spans="4:4">
      <c r="D166" t="s">
        <v>1174</v>
      </c>
    </row>
    <row r="167" spans="4:4">
      <c r="D167" t="s">
        <v>1175</v>
      </c>
    </row>
    <row r="168" spans="4:4">
      <c r="D168" s="689" t="s">
        <v>2006</v>
      </c>
    </row>
    <row r="169" spans="4:4">
      <c r="D169" t="s">
        <v>1176</v>
      </c>
    </row>
    <row r="170" spans="4:4">
      <c r="D170" t="s">
        <v>1177</v>
      </c>
    </row>
    <row r="171" spans="4:4">
      <c r="D171" t="s">
        <v>1178</v>
      </c>
    </row>
    <row r="172" spans="4:4">
      <c r="D172" t="s">
        <v>1227</v>
      </c>
    </row>
    <row r="173" spans="4:4">
      <c r="D173" t="s">
        <v>1179</v>
      </c>
    </row>
    <row r="174" spans="4:4">
      <c r="D174" t="s">
        <v>1180</v>
      </c>
    </row>
    <row r="175" spans="4:4">
      <c r="D175" t="s">
        <v>1228</v>
      </c>
    </row>
    <row r="176" spans="4:4">
      <c r="D176" t="s">
        <v>1181</v>
      </c>
    </row>
    <row r="177" spans="4:4">
      <c r="D177" t="s">
        <v>1182</v>
      </c>
    </row>
    <row r="178" spans="4:4">
      <c r="D178" t="s">
        <v>1183</v>
      </c>
    </row>
    <row r="179" spans="4:4">
      <c r="D179" t="s">
        <v>1184</v>
      </c>
    </row>
    <row r="180" spans="4:4">
      <c r="D180" t="s">
        <v>1185</v>
      </c>
    </row>
    <row r="181" spans="4:4">
      <c r="D181" t="s">
        <v>1229</v>
      </c>
    </row>
  </sheetData>
  <sortState xmlns:xlrd2="http://schemas.microsoft.com/office/spreadsheetml/2017/richdata2" ref="B3:B149">
    <sortCondition ref="B3"/>
  </sortState>
  <pageMargins left="0.7" right="0.7" top="0.75" bottom="0.75" header="0.3" footer="0.3"/>
  <pageSetup orientation="portrait" r:id="rId1"/>
  <headerFooter>
    <oddHeader>&amp;C&amp;"Calibri"&amp;10&amp;K000000 PUBLIC&amp;1#_x000D_&amp;G</oddHeader>
    <oddFooter>&amp;C_x000D_&amp;1#&amp;"Calibri"&amp;10&amp;K000000 PUBLIC</oddFooter>
  </headerFooter>
  <legacyDrawingHF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5">
    <tabColor rgb="FF7030A0"/>
  </sheetPr>
  <dimension ref="A1:E1521"/>
  <sheetViews>
    <sheetView topLeftCell="A416" workbookViewId="0">
      <selection activeCell="B423" sqref="B423:B448"/>
    </sheetView>
  </sheetViews>
  <sheetFormatPr defaultColWidth="8.86328125" defaultRowHeight="12.75"/>
  <cols>
    <col min="1" max="1" width="41.59765625" style="49" customWidth="1"/>
    <col min="2" max="2" width="82.59765625" style="49" customWidth="1"/>
    <col min="3" max="3" width="81" style="49" customWidth="1"/>
    <col min="4" max="20" width="20.59765625" style="49" customWidth="1"/>
    <col min="21" max="16384" width="8.86328125" style="49"/>
  </cols>
  <sheetData>
    <row r="1" spans="1:5" ht="13.15" customHeight="1">
      <c r="A1" s="68" t="s">
        <v>53</v>
      </c>
      <c r="B1" s="68" t="s">
        <v>54</v>
      </c>
      <c r="C1" s="68" t="s">
        <v>55</v>
      </c>
      <c r="D1" s="69" t="s">
        <v>56</v>
      </c>
      <c r="E1" s="68" t="s">
        <v>994</v>
      </c>
    </row>
    <row r="2" spans="1:5" ht="14.25">
      <c r="A2" s="70" t="s">
        <v>529</v>
      </c>
      <c r="B2" s="71" t="s">
        <v>526</v>
      </c>
      <c r="C2" s="71" t="s">
        <v>526</v>
      </c>
      <c r="D2" s="72"/>
    </row>
    <row r="3" spans="1:5" ht="14.25">
      <c r="A3" s="65" t="s">
        <v>529</v>
      </c>
      <c r="B3" s="73" t="s">
        <v>527</v>
      </c>
      <c r="C3" s="73" t="s">
        <v>527</v>
      </c>
      <c r="D3" s="74"/>
    </row>
    <row r="4" spans="1:5" ht="14.25">
      <c r="A4" s="65" t="s">
        <v>529</v>
      </c>
      <c r="B4" s="73" t="s">
        <v>528</v>
      </c>
      <c r="C4" s="73" t="s">
        <v>528</v>
      </c>
      <c r="D4" s="74"/>
    </row>
    <row r="5" spans="1:5" ht="14.25">
      <c r="A5" s="65" t="s">
        <v>529</v>
      </c>
      <c r="B5" s="73" t="s">
        <v>137</v>
      </c>
      <c r="C5" s="73" t="s">
        <v>137</v>
      </c>
      <c r="D5" s="74"/>
    </row>
    <row r="6" spans="1:5" ht="14.25">
      <c r="A6" s="65" t="s">
        <v>529</v>
      </c>
      <c r="B6" s="73" t="s">
        <v>595</v>
      </c>
      <c r="C6" s="73" t="s">
        <v>595</v>
      </c>
      <c r="D6" s="74"/>
    </row>
    <row r="7" spans="1:5" ht="14.25">
      <c r="A7" s="65" t="s">
        <v>529</v>
      </c>
      <c r="B7" s="73" t="s">
        <v>596</v>
      </c>
      <c r="C7" s="73" t="s">
        <v>596</v>
      </c>
      <c r="D7" s="74"/>
    </row>
    <row r="8" spans="1:5" ht="14.25">
      <c r="A8" s="65" t="s">
        <v>529</v>
      </c>
      <c r="B8" s="73" t="s">
        <v>341</v>
      </c>
      <c r="C8" s="73" t="s">
        <v>341</v>
      </c>
      <c r="D8" s="74"/>
    </row>
    <row r="9" spans="1:5" ht="14.25">
      <c r="A9" s="65" t="s">
        <v>529</v>
      </c>
      <c r="B9" s="73" t="s">
        <v>316</v>
      </c>
      <c r="C9" s="73" t="s">
        <v>316</v>
      </c>
      <c r="D9" s="74"/>
    </row>
    <row r="10" spans="1:5" ht="14.25">
      <c r="A10" s="65" t="s">
        <v>529</v>
      </c>
      <c r="B10" s="73" t="s">
        <v>109</v>
      </c>
      <c r="C10" s="73" t="s">
        <v>109</v>
      </c>
      <c r="D10" s="74"/>
    </row>
    <row r="11" spans="1:5" ht="14.25">
      <c r="A11" s="65" t="s">
        <v>635</v>
      </c>
      <c r="B11" s="73" t="s">
        <v>622</v>
      </c>
      <c r="C11" s="73" t="s">
        <v>622</v>
      </c>
      <c r="D11" s="74"/>
    </row>
    <row r="12" spans="1:5" ht="14.25">
      <c r="A12" s="65" t="s">
        <v>635</v>
      </c>
      <c r="B12" s="73" t="s">
        <v>623</v>
      </c>
      <c r="C12" s="73" t="s">
        <v>623</v>
      </c>
      <c r="D12" s="74"/>
    </row>
    <row r="13" spans="1:5" ht="14.25">
      <c r="A13" s="65" t="s">
        <v>635</v>
      </c>
      <c r="B13" s="73" t="s">
        <v>624</v>
      </c>
      <c r="C13" s="73" t="s">
        <v>624</v>
      </c>
      <c r="D13" s="74"/>
    </row>
    <row r="14" spans="1:5" ht="14.25">
      <c r="A14" s="65" t="s">
        <v>958</v>
      </c>
      <c r="B14" s="73" t="s">
        <v>995</v>
      </c>
      <c r="C14" s="65" t="s">
        <v>995</v>
      </c>
      <c r="D14" s="74"/>
    </row>
    <row r="15" spans="1:5" ht="14.25">
      <c r="A15" s="65" t="s">
        <v>958</v>
      </c>
      <c r="B15" s="73" t="s">
        <v>996</v>
      </c>
      <c r="C15" s="65" t="s">
        <v>996</v>
      </c>
      <c r="D15" s="74"/>
    </row>
    <row r="16" spans="1:5" ht="14.25">
      <c r="A16" s="65" t="s">
        <v>958</v>
      </c>
      <c r="B16" s="73" t="s">
        <v>997</v>
      </c>
      <c r="C16" s="65" t="s">
        <v>997</v>
      </c>
      <c r="D16" s="74"/>
    </row>
    <row r="17" spans="1:4" ht="14.25">
      <c r="A17" s="65" t="s">
        <v>958</v>
      </c>
      <c r="B17" s="73" t="s">
        <v>998</v>
      </c>
      <c r="C17" s="73" t="s">
        <v>998</v>
      </c>
      <c r="D17" s="74"/>
    </row>
    <row r="18" spans="1:4" ht="14.25">
      <c r="A18" s="65" t="s">
        <v>636</v>
      </c>
      <c r="B18" s="73" t="s">
        <v>625</v>
      </c>
      <c r="C18" s="73" t="s">
        <v>625</v>
      </c>
      <c r="D18" s="74"/>
    </row>
    <row r="19" spans="1:4" ht="14.25">
      <c r="A19" s="65" t="s">
        <v>636</v>
      </c>
      <c r="B19" s="73" t="s">
        <v>626</v>
      </c>
      <c r="C19" s="73" t="s">
        <v>626</v>
      </c>
      <c r="D19" s="74"/>
    </row>
    <row r="20" spans="1:4" ht="14.25">
      <c r="A20" s="65" t="s">
        <v>362</v>
      </c>
      <c r="B20" s="75" t="s">
        <v>363</v>
      </c>
      <c r="C20" s="75" t="s">
        <v>363</v>
      </c>
      <c r="D20" s="76"/>
    </row>
    <row r="21" spans="1:4" ht="14.25">
      <c r="A21" s="65" t="s">
        <v>362</v>
      </c>
      <c r="B21" s="75" t="s">
        <v>219</v>
      </c>
      <c r="C21" s="75" t="s">
        <v>219</v>
      </c>
      <c r="D21" s="76"/>
    </row>
    <row r="22" spans="1:4" ht="14.25">
      <c r="A22" s="65" t="s">
        <v>258</v>
      </c>
      <c r="B22" s="73" t="s">
        <v>656</v>
      </c>
      <c r="C22" s="73" t="s">
        <v>656</v>
      </c>
      <c r="D22" s="74"/>
    </row>
    <row r="23" spans="1:4" ht="14.25">
      <c r="A23" s="65" t="s">
        <v>258</v>
      </c>
      <c r="B23" s="73" t="s">
        <v>999</v>
      </c>
      <c r="C23" s="73" t="s">
        <v>999</v>
      </c>
      <c r="D23" s="74"/>
    </row>
    <row r="24" spans="1:4" ht="14.25">
      <c r="A24" s="116" t="s">
        <v>258</v>
      </c>
      <c r="B24" s="117" t="s">
        <v>1741</v>
      </c>
      <c r="C24" s="117" t="s">
        <v>1741</v>
      </c>
      <c r="D24" s="74"/>
    </row>
    <row r="25" spans="1:4" ht="14.25">
      <c r="A25" s="65" t="s">
        <v>258</v>
      </c>
      <c r="B25" s="73" t="s">
        <v>657</v>
      </c>
      <c r="C25" s="73" t="s">
        <v>657</v>
      </c>
      <c r="D25" s="74"/>
    </row>
    <row r="26" spans="1:4" ht="14.25">
      <c r="A26" s="65" t="s">
        <v>258</v>
      </c>
      <c r="B26" s="73" t="s">
        <v>658</v>
      </c>
      <c r="C26" s="73" t="s">
        <v>658</v>
      </c>
      <c r="D26" s="74"/>
    </row>
    <row r="27" spans="1:4" ht="14.25">
      <c r="A27" s="65" t="s">
        <v>258</v>
      </c>
      <c r="B27" s="73" t="s">
        <v>1000</v>
      </c>
      <c r="C27" s="73" t="s">
        <v>1000</v>
      </c>
      <c r="D27" s="74"/>
    </row>
    <row r="28" spans="1:4" ht="14.25">
      <c r="A28" s="65" t="s">
        <v>258</v>
      </c>
      <c r="B28" s="73" t="s">
        <v>659</v>
      </c>
      <c r="C28" s="73" t="s">
        <v>659</v>
      </c>
      <c r="D28" s="74"/>
    </row>
    <row r="29" spans="1:4" ht="14.25">
      <c r="A29" s="65" t="s">
        <v>258</v>
      </c>
      <c r="B29" s="73" t="s">
        <v>1001</v>
      </c>
      <c r="C29" s="73" t="s">
        <v>1001</v>
      </c>
      <c r="D29" s="74"/>
    </row>
    <row r="30" spans="1:4" ht="14.25">
      <c r="A30" s="65" t="s">
        <v>258</v>
      </c>
      <c r="B30" s="73" t="s">
        <v>660</v>
      </c>
      <c r="C30" s="73" t="s">
        <v>660</v>
      </c>
      <c r="D30" s="74"/>
    </row>
    <row r="31" spans="1:4" ht="14.25">
      <c r="A31" s="65" t="s">
        <v>258</v>
      </c>
      <c r="B31" s="73" t="s">
        <v>661</v>
      </c>
      <c r="C31" s="73" t="s">
        <v>661</v>
      </c>
      <c r="D31" s="74"/>
    </row>
    <row r="32" spans="1:4" ht="14.25">
      <c r="A32" s="65" t="s">
        <v>258</v>
      </c>
      <c r="B32" s="73" t="s">
        <v>662</v>
      </c>
      <c r="C32" s="73" t="s">
        <v>662</v>
      </c>
      <c r="D32" s="74"/>
    </row>
    <row r="33" spans="1:4" ht="14.25">
      <c r="A33" s="65" t="s">
        <v>258</v>
      </c>
      <c r="B33" s="73" t="s">
        <v>663</v>
      </c>
      <c r="C33" s="73" t="s">
        <v>663</v>
      </c>
      <c r="D33" s="74"/>
    </row>
    <row r="34" spans="1:4" ht="14.25">
      <c r="A34" s="65" t="s">
        <v>258</v>
      </c>
      <c r="B34" s="73" t="s">
        <v>664</v>
      </c>
      <c r="C34" s="73" t="s">
        <v>664</v>
      </c>
      <c r="D34" s="74"/>
    </row>
    <row r="35" spans="1:4" ht="14.25">
      <c r="A35" s="65" t="s">
        <v>258</v>
      </c>
      <c r="B35" s="73" t="s">
        <v>665</v>
      </c>
      <c r="C35" s="73" t="s">
        <v>665</v>
      </c>
      <c r="D35" s="74"/>
    </row>
    <row r="36" spans="1:4" ht="14.25">
      <c r="A36" s="65" t="s">
        <v>258</v>
      </c>
      <c r="B36" s="73" t="s">
        <v>666</v>
      </c>
      <c r="C36" s="73" t="s">
        <v>666</v>
      </c>
      <c r="D36" s="74"/>
    </row>
    <row r="37" spans="1:4" ht="14.25">
      <c r="A37" s="65" t="s">
        <v>258</v>
      </c>
      <c r="B37" s="73" t="s">
        <v>667</v>
      </c>
      <c r="C37" s="73" t="s">
        <v>667</v>
      </c>
      <c r="D37" s="74"/>
    </row>
    <row r="38" spans="1:4" ht="14.25">
      <c r="A38" s="65" t="s">
        <v>258</v>
      </c>
      <c r="B38" s="73" t="s">
        <v>668</v>
      </c>
      <c r="C38" s="73" t="s">
        <v>668</v>
      </c>
      <c r="D38" s="74"/>
    </row>
    <row r="39" spans="1:4" ht="14.25">
      <c r="A39" s="65" t="s">
        <v>258</v>
      </c>
      <c r="B39" s="73" t="s">
        <v>669</v>
      </c>
      <c r="C39" s="73" t="s">
        <v>669</v>
      </c>
      <c r="D39" s="74"/>
    </row>
    <row r="40" spans="1:4" ht="14.25">
      <c r="A40" s="65" t="s">
        <v>258</v>
      </c>
      <c r="B40" s="73" t="s">
        <v>670</v>
      </c>
      <c r="C40" s="73" t="s">
        <v>670</v>
      </c>
      <c r="D40" s="74"/>
    </row>
    <row r="41" spans="1:4" ht="14.25">
      <c r="A41" s="65" t="s">
        <v>258</v>
      </c>
      <c r="B41" s="73" t="s">
        <v>671</v>
      </c>
      <c r="C41" s="73" t="s">
        <v>671</v>
      </c>
      <c r="D41" s="74"/>
    </row>
    <row r="42" spans="1:4" ht="14.25">
      <c r="A42" s="65" t="s">
        <v>258</v>
      </c>
      <c r="B42" s="73" t="s">
        <v>672</v>
      </c>
      <c r="C42" s="73" t="s">
        <v>672</v>
      </c>
      <c r="D42" s="74"/>
    </row>
    <row r="43" spans="1:4" ht="14.25">
      <c r="A43" s="65" t="s">
        <v>258</v>
      </c>
      <c r="B43" s="73" t="s">
        <v>673</v>
      </c>
      <c r="C43" s="73" t="s">
        <v>673</v>
      </c>
      <c r="D43" s="74"/>
    </row>
    <row r="44" spans="1:4" ht="14.25">
      <c r="A44" s="65" t="s">
        <v>258</v>
      </c>
      <c r="B44" s="73" t="s">
        <v>674</v>
      </c>
      <c r="C44" s="73" t="s">
        <v>674</v>
      </c>
      <c r="D44" s="74"/>
    </row>
    <row r="45" spans="1:4" ht="14.25">
      <c r="A45" s="65" t="s">
        <v>258</v>
      </c>
      <c r="B45" s="73" t="s">
        <v>676</v>
      </c>
      <c r="C45" s="73" t="s">
        <v>676</v>
      </c>
      <c r="D45" s="74"/>
    </row>
    <row r="46" spans="1:4" ht="14.25">
      <c r="A46" s="65" t="s">
        <v>258</v>
      </c>
      <c r="B46" s="73" t="s">
        <v>675</v>
      </c>
      <c r="C46" s="73" t="s">
        <v>675</v>
      </c>
      <c r="D46" s="74"/>
    </row>
    <row r="47" spans="1:4" ht="14.25">
      <c r="A47" s="65" t="s">
        <v>348</v>
      </c>
      <c r="B47" s="73" t="s">
        <v>148</v>
      </c>
      <c r="C47" s="73" t="s">
        <v>148</v>
      </c>
      <c r="D47" s="76"/>
    </row>
    <row r="48" spans="1:4" ht="14.25">
      <c r="A48" s="65" t="s">
        <v>348</v>
      </c>
      <c r="B48" s="73" t="s">
        <v>214</v>
      </c>
      <c r="C48" s="73" t="s">
        <v>214</v>
      </c>
      <c r="D48" s="76"/>
    </row>
    <row r="49" spans="1:4" ht="14.25">
      <c r="A49" s="65" t="s">
        <v>348</v>
      </c>
      <c r="B49" s="73" t="s">
        <v>158</v>
      </c>
      <c r="C49" s="73" t="s">
        <v>158</v>
      </c>
      <c r="D49" s="76"/>
    </row>
    <row r="50" spans="1:4" ht="14.25">
      <c r="A50" s="65" t="s">
        <v>348</v>
      </c>
      <c r="B50" s="73" t="s">
        <v>149</v>
      </c>
      <c r="C50" s="73" t="s">
        <v>149</v>
      </c>
      <c r="D50" s="76"/>
    </row>
    <row r="51" spans="1:4" ht="14.25">
      <c r="A51" s="65" t="s">
        <v>348</v>
      </c>
      <c r="B51" s="73" t="s">
        <v>150</v>
      </c>
      <c r="C51" s="73" t="s">
        <v>150</v>
      </c>
      <c r="D51" s="76"/>
    </row>
    <row r="52" spans="1:4" ht="14.25">
      <c r="A52" s="65" t="s">
        <v>348</v>
      </c>
      <c r="B52" s="73" t="s">
        <v>349</v>
      </c>
      <c r="C52" s="73" t="s">
        <v>349</v>
      </c>
      <c r="D52" s="76"/>
    </row>
    <row r="53" spans="1:4" ht="14.25">
      <c r="A53" s="65" t="s">
        <v>522</v>
      </c>
      <c r="B53" s="73" t="s">
        <v>523</v>
      </c>
      <c r="C53" s="73" t="s">
        <v>523</v>
      </c>
      <c r="D53" s="74"/>
    </row>
    <row r="54" spans="1:4" ht="14.25">
      <c r="A54" s="65" t="s">
        <v>522</v>
      </c>
      <c r="B54" s="73" t="s">
        <v>524</v>
      </c>
      <c r="C54" s="73" t="s">
        <v>524</v>
      </c>
      <c r="D54" s="74"/>
    </row>
    <row r="55" spans="1:4" ht="14.25">
      <c r="A55" s="65" t="s">
        <v>522</v>
      </c>
      <c r="B55" s="73" t="s">
        <v>525</v>
      </c>
      <c r="C55" s="73" t="s">
        <v>525</v>
      </c>
      <c r="D55" s="74"/>
    </row>
    <row r="56" spans="1:4" ht="14.25">
      <c r="A56" s="67" t="s">
        <v>401</v>
      </c>
      <c r="B56" s="75">
        <v>0</v>
      </c>
      <c r="C56" s="75">
        <v>0</v>
      </c>
      <c r="D56" s="76"/>
    </row>
    <row r="57" spans="1:4" ht="14.25">
      <c r="A57" s="67" t="s">
        <v>401</v>
      </c>
      <c r="B57" s="75">
        <v>0.5</v>
      </c>
      <c r="C57" s="75">
        <v>0.5</v>
      </c>
      <c r="D57" s="76"/>
    </row>
    <row r="58" spans="1:4" ht="14.25">
      <c r="A58" s="67" t="s">
        <v>401</v>
      </c>
      <c r="B58" s="75">
        <v>1</v>
      </c>
      <c r="C58" s="75">
        <v>1</v>
      </c>
      <c r="D58" s="76"/>
    </row>
    <row r="59" spans="1:4" ht="14.25">
      <c r="A59" s="67" t="s">
        <v>401</v>
      </c>
      <c r="B59" s="75">
        <v>2</v>
      </c>
      <c r="C59" s="75">
        <v>2</v>
      </c>
      <c r="D59" s="76"/>
    </row>
    <row r="60" spans="1:4" ht="14.25">
      <c r="A60" s="67" t="s">
        <v>401</v>
      </c>
      <c r="B60" s="75">
        <v>3</v>
      </c>
      <c r="C60" s="75">
        <v>3</v>
      </c>
      <c r="D60" s="76"/>
    </row>
    <row r="61" spans="1:4" ht="14.25">
      <c r="A61" s="67" t="s">
        <v>401</v>
      </c>
      <c r="B61" s="75">
        <v>4</v>
      </c>
      <c r="C61" s="75">
        <v>4</v>
      </c>
      <c r="D61" s="76"/>
    </row>
    <row r="62" spans="1:4" ht="14.25">
      <c r="A62" s="67" t="s">
        <v>401</v>
      </c>
      <c r="B62" s="75">
        <v>6</v>
      </c>
      <c r="C62" s="75">
        <v>6</v>
      </c>
      <c r="D62" s="76"/>
    </row>
    <row r="63" spans="1:4" ht="14.25">
      <c r="A63" s="67" t="s">
        <v>401</v>
      </c>
      <c r="B63" s="75">
        <v>8</v>
      </c>
      <c r="C63" s="75">
        <v>8</v>
      </c>
      <c r="D63" s="76"/>
    </row>
    <row r="64" spans="1:4" ht="14.25">
      <c r="A64" s="67" t="s">
        <v>401</v>
      </c>
      <c r="B64" s="75">
        <v>12</v>
      </c>
      <c r="C64" s="75">
        <v>12</v>
      </c>
      <c r="D64" s="76"/>
    </row>
    <row r="65" spans="1:4" ht="14.25">
      <c r="A65" s="67" t="s">
        <v>401</v>
      </c>
      <c r="B65" s="75">
        <v>15</v>
      </c>
      <c r="C65" s="75">
        <v>15</v>
      </c>
      <c r="D65" s="76"/>
    </row>
    <row r="66" spans="1:4" ht="14.25">
      <c r="A66" s="67" t="s">
        <v>401</v>
      </c>
      <c r="B66" s="75">
        <v>25</v>
      </c>
      <c r="C66" s="75">
        <v>25</v>
      </c>
      <c r="D66" s="76"/>
    </row>
    <row r="67" spans="1:4" ht="14.25">
      <c r="A67" s="65" t="s">
        <v>364</v>
      </c>
      <c r="B67" s="75" t="s">
        <v>365</v>
      </c>
      <c r="C67" s="75" t="s">
        <v>365</v>
      </c>
      <c r="D67" s="76"/>
    </row>
    <row r="68" spans="1:4" ht="14.25">
      <c r="A68" s="65" t="s">
        <v>364</v>
      </c>
      <c r="B68" s="75" t="s">
        <v>366</v>
      </c>
      <c r="C68" s="75" t="s">
        <v>366</v>
      </c>
      <c r="D68" s="76"/>
    </row>
    <row r="69" spans="1:4" ht="14.25">
      <c r="A69" s="65" t="s">
        <v>364</v>
      </c>
      <c r="B69" s="75" t="s">
        <v>367</v>
      </c>
      <c r="C69" s="75" t="s">
        <v>367</v>
      </c>
      <c r="D69" s="76"/>
    </row>
    <row r="70" spans="1:4" ht="14.25">
      <c r="A70" s="65" t="s">
        <v>474</v>
      </c>
      <c r="B70" s="75" t="s">
        <v>1002</v>
      </c>
      <c r="C70" s="75" t="s">
        <v>1002</v>
      </c>
      <c r="D70" s="76"/>
    </row>
    <row r="71" spans="1:4" ht="14.25">
      <c r="A71" s="65" t="s">
        <v>474</v>
      </c>
      <c r="B71" s="75" t="s">
        <v>1003</v>
      </c>
      <c r="C71" s="75" t="s">
        <v>1003</v>
      </c>
      <c r="D71" s="76"/>
    </row>
    <row r="72" spans="1:4" ht="14.25">
      <c r="A72" s="65" t="s">
        <v>474</v>
      </c>
      <c r="B72" s="75" t="s">
        <v>86</v>
      </c>
      <c r="C72" s="75" t="s">
        <v>86</v>
      </c>
      <c r="D72" s="76"/>
    </row>
    <row r="73" spans="1:4" ht="14.25">
      <c r="A73" s="65" t="s">
        <v>474</v>
      </c>
      <c r="B73" s="75" t="s">
        <v>1760</v>
      </c>
      <c r="C73" s="75" t="s">
        <v>1760</v>
      </c>
      <c r="D73" s="76"/>
    </row>
    <row r="74" spans="1:4" ht="14.25">
      <c r="A74" s="65" t="s">
        <v>627</v>
      </c>
      <c r="B74" s="73" t="s">
        <v>182</v>
      </c>
      <c r="C74" s="73" t="s">
        <v>182</v>
      </c>
      <c r="D74" s="74"/>
    </row>
    <row r="75" spans="1:4" ht="14.25">
      <c r="A75" s="65" t="s">
        <v>627</v>
      </c>
      <c r="B75" s="73" t="s">
        <v>617</v>
      </c>
      <c r="C75" s="73" t="s">
        <v>617</v>
      </c>
      <c r="D75" s="74"/>
    </row>
    <row r="76" spans="1:4" ht="14.25">
      <c r="A76" s="65" t="s">
        <v>627</v>
      </c>
      <c r="B76" s="73" t="s">
        <v>628</v>
      </c>
      <c r="C76" s="73" t="s">
        <v>628</v>
      </c>
      <c r="D76" s="74"/>
    </row>
    <row r="77" spans="1:4" ht="14.25">
      <c r="A77" s="65" t="s">
        <v>627</v>
      </c>
      <c r="B77" s="73" t="s">
        <v>629</v>
      </c>
      <c r="C77" s="73" t="s">
        <v>629</v>
      </c>
      <c r="D77" s="74"/>
    </row>
    <row r="78" spans="1:4" ht="14.25">
      <c r="A78" s="65" t="s">
        <v>1694</v>
      </c>
      <c r="B78" s="73" t="s">
        <v>372</v>
      </c>
      <c r="C78" s="73" t="s">
        <v>372</v>
      </c>
      <c r="D78" s="76"/>
    </row>
    <row r="79" spans="1:4" ht="14.25">
      <c r="A79" s="65" t="s">
        <v>1694</v>
      </c>
      <c r="B79" s="73" t="s">
        <v>518</v>
      </c>
      <c r="C79" s="73" t="s">
        <v>518</v>
      </c>
      <c r="D79" s="76"/>
    </row>
    <row r="80" spans="1:4" ht="14.25">
      <c r="A80" s="65" t="s">
        <v>1694</v>
      </c>
      <c r="B80" s="97" t="s">
        <v>519</v>
      </c>
      <c r="C80" s="73" t="s">
        <v>519</v>
      </c>
      <c r="D80" s="74"/>
    </row>
    <row r="81" spans="1:4" ht="14.25">
      <c r="A81" s="65" t="s">
        <v>1694</v>
      </c>
      <c r="B81" s="97" t="s">
        <v>584</v>
      </c>
      <c r="C81" s="73" t="s">
        <v>584</v>
      </c>
      <c r="D81" s="74"/>
    </row>
    <row r="82" spans="1:4" ht="14.25">
      <c r="A82" s="65" t="s">
        <v>224</v>
      </c>
      <c r="B82" s="65" t="s">
        <v>684</v>
      </c>
      <c r="C82" s="65" t="s">
        <v>684</v>
      </c>
      <c r="D82" s="74"/>
    </row>
    <row r="83" spans="1:4" ht="14.25">
      <c r="A83" s="65" t="s">
        <v>224</v>
      </c>
      <c r="B83" s="65" t="s">
        <v>685</v>
      </c>
      <c r="C83" s="65" t="s">
        <v>685</v>
      </c>
      <c r="D83" s="74"/>
    </row>
    <row r="84" spans="1:4" ht="14.25">
      <c r="A84" s="65" t="s">
        <v>224</v>
      </c>
      <c r="B84" s="65" t="s">
        <v>686</v>
      </c>
      <c r="C84" s="65" t="s">
        <v>686</v>
      </c>
      <c r="D84" s="74"/>
    </row>
    <row r="85" spans="1:4" ht="14.25">
      <c r="A85" s="65" t="s">
        <v>224</v>
      </c>
      <c r="B85" s="65" t="s">
        <v>687</v>
      </c>
      <c r="C85" s="65" t="s">
        <v>687</v>
      </c>
      <c r="D85" s="74"/>
    </row>
    <row r="86" spans="1:4" ht="14.25">
      <c r="A86" s="65" t="s">
        <v>224</v>
      </c>
      <c r="B86" s="65" t="s">
        <v>688</v>
      </c>
      <c r="C86" s="65" t="s">
        <v>688</v>
      </c>
      <c r="D86" s="74"/>
    </row>
    <row r="87" spans="1:4" ht="14.25">
      <c r="A87" s="65" t="s">
        <v>224</v>
      </c>
      <c r="B87" s="65" t="s">
        <v>689</v>
      </c>
      <c r="C87" s="65" t="s">
        <v>689</v>
      </c>
      <c r="D87" s="74"/>
    </row>
    <row r="88" spans="1:4" ht="14.25">
      <c r="A88" s="65" t="s">
        <v>224</v>
      </c>
      <c r="B88" s="65" t="s">
        <v>690</v>
      </c>
      <c r="C88" s="65" t="s">
        <v>690</v>
      </c>
      <c r="D88" s="74"/>
    </row>
    <row r="89" spans="1:4" ht="14.25">
      <c r="A89" s="65" t="s">
        <v>224</v>
      </c>
      <c r="B89" s="65" t="s">
        <v>691</v>
      </c>
      <c r="C89" s="65" t="s">
        <v>691</v>
      </c>
      <c r="D89" s="74"/>
    </row>
    <row r="90" spans="1:4" ht="14.25">
      <c r="A90" s="65" t="s">
        <v>224</v>
      </c>
      <c r="B90" s="65" t="s">
        <v>692</v>
      </c>
      <c r="C90" s="65" t="s">
        <v>692</v>
      </c>
      <c r="D90" s="74"/>
    </row>
    <row r="91" spans="1:4" ht="14.25">
      <c r="A91" s="65" t="s">
        <v>224</v>
      </c>
      <c r="B91" s="65" t="s">
        <v>693</v>
      </c>
      <c r="C91" s="65" t="s">
        <v>693</v>
      </c>
      <c r="D91" s="74"/>
    </row>
    <row r="92" spans="1:4" ht="14.25">
      <c r="A92" s="65" t="s">
        <v>224</v>
      </c>
      <c r="B92" s="65" t="s">
        <v>694</v>
      </c>
      <c r="C92" s="65" t="s">
        <v>694</v>
      </c>
      <c r="D92" s="74"/>
    </row>
    <row r="93" spans="1:4" ht="14.25">
      <c r="A93" s="65" t="s">
        <v>224</v>
      </c>
      <c r="B93" s="65" t="s">
        <v>695</v>
      </c>
      <c r="C93" s="65" t="s">
        <v>695</v>
      </c>
      <c r="D93" s="74"/>
    </row>
    <row r="94" spans="1:4" ht="14.25">
      <c r="A94" s="65" t="s">
        <v>224</v>
      </c>
      <c r="B94" s="65" t="s">
        <v>696</v>
      </c>
      <c r="C94" s="65" t="s">
        <v>696</v>
      </c>
      <c r="D94" s="74"/>
    </row>
    <row r="95" spans="1:4" ht="14.25">
      <c r="A95" s="65" t="s">
        <v>224</v>
      </c>
      <c r="B95" s="65" t="s">
        <v>697</v>
      </c>
      <c r="C95" s="65" t="s">
        <v>697</v>
      </c>
      <c r="D95" s="74"/>
    </row>
    <row r="96" spans="1:4" ht="14.25">
      <c r="A96" s="65" t="s">
        <v>224</v>
      </c>
      <c r="B96" s="65" t="s">
        <v>698</v>
      </c>
      <c r="C96" s="65" t="s">
        <v>698</v>
      </c>
      <c r="D96" s="74"/>
    </row>
    <row r="97" spans="1:4" ht="14.25">
      <c r="A97" s="65" t="s">
        <v>224</v>
      </c>
      <c r="B97" s="65" t="s">
        <v>699</v>
      </c>
      <c r="C97" s="65" t="s">
        <v>699</v>
      </c>
      <c r="D97" s="74"/>
    </row>
    <row r="98" spans="1:4" ht="14.25">
      <c r="A98" s="65" t="s">
        <v>224</v>
      </c>
      <c r="B98" s="65" t="s">
        <v>700</v>
      </c>
      <c r="C98" s="65" t="s">
        <v>700</v>
      </c>
      <c r="D98" s="74"/>
    </row>
    <row r="99" spans="1:4" ht="14.25">
      <c r="A99" s="65" t="s">
        <v>224</v>
      </c>
      <c r="B99" s="65" t="s">
        <v>701</v>
      </c>
      <c r="C99" s="65" t="s">
        <v>701</v>
      </c>
      <c r="D99" s="74"/>
    </row>
    <row r="100" spans="1:4" ht="14.25">
      <c r="A100" s="65" t="s">
        <v>224</v>
      </c>
      <c r="B100" s="65" t="s">
        <v>702</v>
      </c>
      <c r="C100" s="65" t="s">
        <v>702</v>
      </c>
      <c r="D100" s="74"/>
    </row>
    <row r="101" spans="1:4" ht="14.25">
      <c r="A101" s="65" t="s">
        <v>224</v>
      </c>
      <c r="B101" s="65" t="s">
        <v>703</v>
      </c>
      <c r="C101" s="65" t="s">
        <v>703</v>
      </c>
      <c r="D101" s="74"/>
    </row>
    <row r="102" spans="1:4" ht="14.25">
      <c r="A102" s="65" t="s">
        <v>224</v>
      </c>
      <c r="B102" s="65" t="s">
        <v>704</v>
      </c>
      <c r="C102" s="65" t="s">
        <v>704</v>
      </c>
      <c r="D102" s="74"/>
    </row>
    <row r="103" spans="1:4" ht="14.25">
      <c r="A103" s="65" t="s">
        <v>224</v>
      </c>
      <c r="B103" s="65" t="s">
        <v>705</v>
      </c>
      <c r="C103" s="65" t="s">
        <v>705</v>
      </c>
      <c r="D103" s="74"/>
    </row>
    <row r="104" spans="1:4" ht="14.25">
      <c r="A104" s="65" t="s">
        <v>224</v>
      </c>
      <c r="B104" s="65" t="s">
        <v>706</v>
      </c>
      <c r="C104" s="65" t="s">
        <v>706</v>
      </c>
      <c r="D104" s="74"/>
    </row>
    <row r="105" spans="1:4" ht="14.25">
      <c r="A105" s="65" t="s">
        <v>224</v>
      </c>
      <c r="B105" s="65" t="s">
        <v>707</v>
      </c>
      <c r="C105" s="65" t="s">
        <v>707</v>
      </c>
      <c r="D105" s="74"/>
    </row>
    <row r="106" spans="1:4" ht="14.25">
      <c r="A106" s="65" t="s">
        <v>224</v>
      </c>
      <c r="B106" s="65" t="s">
        <v>708</v>
      </c>
      <c r="C106" s="65" t="s">
        <v>708</v>
      </c>
      <c r="D106" s="74"/>
    </row>
    <row r="107" spans="1:4" ht="14.25">
      <c r="A107" s="65" t="s">
        <v>224</v>
      </c>
      <c r="B107" s="65" t="s">
        <v>709</v>
      </c>
      <c r="C107" s="65" t="s">
        <v>709</v>
      </c>
      <c r="D107" s="74"/>
    </row>
    <row r="108" spans="1:4" ht="14.25">
      <c r="A108" s="65" t="s">
        <v>224</v>
      </c>
      <c r="B108" s="65" t="s">
        <v>710</v>
      </c>
      <c r="C108" s="65" t="s">
        <v>710</v>
      </c>
      <c r="D108" s="74"/>
    </row>
    <row r="109" spans="1:4" ht="14.25">
      <c r="A109" s="65" t="s">
        <v>224</v>
      </c>
      <c r="B109" s="65" t="s">
        <v>711</v>
      </c>
      <c r="C109" s="65" t="s">
        <v>711</v>
      </c>
      <c r="D109" s="74"/>
    </row>
    <row r="110" spans="1:4" ht="14.25">
      <c r="A110" s="65" t="s">
        <v>224</v>
      </c>
      <c r="B110" s="65" t="s">
        <v>712</v>
      </c>
      <c r="C110" s="65" t="s">
        <v>712</v>
      </c>
      <c r="D110" s="74"/>
    </row>
    <row r="111" spans="1:4" ht="14.25">
      <c r="A111" s="65" t="s">
        <v>224</v>
      </c>
      <c r="B111" s="65" t="s">
        <v>713</v>
      </c>
      <c r="C111" s="65" t="s">
        <v>713</v>
      </c>
      <c r="D111" s="74"/>
    </row>
    <row r="112" spans="1:4" ht="14.25">
      <c r="A112" s="65" t="s">
        <v>224</v>
      </c>
      <c r="B112" s="65" t="s">
        <v>714</v>
      </c>
      <c r="C112" s="65" t="s">
        <v>714</v>
      </c>
      <c r="D112" s="74"/>
    </row>
    <row r="113" spans="1:4" ht="14.25">
      <c r="A113" s="65" t="s">
        <v>224</v>
      </c>
      <c r="B113" s="65" t="s">
        <v>715</v>
      </c>
      <c r="C113" s="65" t="s">
        <v>715</v>
      </c>
      <c r="D113" s="74"/>
    </row>
    <row r="114" spans="1:4" ht="14.25">
      <c r="A114" s="65" t="s">
        <v>224</v>
      </c>
      <c r="B114" s="65" t="s">
        <v>716</v>
      </c>
      <c r="C114" s="65" t="s">
        <v>716</v>
      </c>
      <c r="D114" s="74"/>
    </row>
    <row r="115" spans="1:4" ht="14.25">
      <c r="A115" s="65" t="s">
        <v>224</v>
      </c>
      <c r="B115" s="65" t="s">
        <v>717</v>
      </c>
      <c r="C115" s="65" t="s">
        <v>717</v>
      </c>
      <c r="D115" s="74"/>
    </row>
    <row r="116" spans="1:4" ht="14.25">
      <c r="A116" s="65" t="s">
        <v>224</v>
      </c>
      <c r="B116" s="65" t="s">
        <v>718</v>
      </c>
      <c r="C116" s="65" t="s">
        <v>718</v>
      </c>
      <c r="D116" s="74"/>
    </row>
    <row r="117" spans="1:4" ht="14.25">
      <c r="A117" s="65" t="s">
        <v>224</v>
      </c>
      <c r="B117" s="65" t="s">
        <v>719</v>
      </c>
      <c r="C117" s="65" t="s">
        <v>719</v>
      </c>
      <c r="D117" s="74"/>
    </row>
    <row r="118" spans="1:4" ht="14.25">
      <c r="A118" s="65" t="s">
        <v>224</v>
      </c>
      <c r="B118" s="65" t="s">
        <v>720</v>
      </c>
      <c r="C118" s="65" t="s">
        <v>720</v>
      </c>
      <c r="D118" s="74"/>
    </row>
    <row r="119" spans="1:4" ht="14.25">
      <c r="A119" s="65" t="s">
        <v>224</v>
      </c>
      <c r="B119" s="65" t="s">
        <v>721</v>
      </c>
      <c r="C119" s="65" t="s">
        <v>721</v>
      </c>
      <c r="D119" s="74"/>
    </row>
    <row r="120" spans="1:4" ht="14.25">
      <c r="A120" s="65" t="s">
        <v>224</v>
      </c>
      <c r="B120" s="65" t="s">
        <v>722</v>
      </c>
      <c r="C120" s="65" t="s">
        <v>722</v>
      </c>
      <c r="D120" s="74"/>
    </row>
    <row r="121" spans="1:4" ht="14.25">
      <c r="A121" s="65" t="s">
        <v>224</v>
      </c>
      <c r="B121" s="65" t="s">
        <v>723</v>
      </c>
      <c r="C121" s="65" t="s">
        <v>723</v>
      </c>
      <c r="D121" s="74"/>
    </row>
    <row r="122" spans="1:4" ht="14.25">
      <c r="A122" s="65" t="s">
        <v>224</v>
      </c>
      <c r="B122" s="65" t="s">
        <v>724</v>
      </c>
      <c r="C122" s="65" t="s">
        <v>724</v>
      </c>
      <c r="D122" s="74"/>
    </row>
    <row r="123" spans="1:4" ht="14.25">
      <c r="A123" s="65" t="s">
        <v>224</v>
      </c>
      <c r="B123" s="65" t="s">
        <v>725</v>
      </c>
      <c r="C123" s="65" t="s">
        <v>725</v>
      </c>
      <c r="D123" s="74"/>
    </row>
    <row r="124" spans="1:4" ht="14.25">
      <c r="A124" s="65" t="s">
        <v>224</v>
      </c>
      <c r="B124" s="65" t="s">
        <v>726</v>
      </c>
      <c r="C124" s="65" t="s">
        <v>726</v>
      </c>
      <c r="D124" s="74"/>
    </row>
    <row r="125" spans="1:4" ht="14.25">
      <c r="A125" s="65" t="s">
        <v>224</v>
      </c>
      <c r="B125" s="65" t="s">
        <v>727</v>
      </c>
      <c r="C125" s="65" t="s">
        <v>727</v>
      </c>
      <c r="D125" s="74"/>
    </row>
    <row r="126" spans="1:4" ht="14.25">
      <c r="A126" s="65" t="s">
        <v>224</v>
      </c>
      <c r="B126" s="65" t="s">
        <v>728</v>
      </c>
      <c r="C126" s="65" t="s">
        <v>728</v>
      </c>
      <c r="D126" s="74"/>
    </row>
    <row r="127" spans="1:4" ht="14.25">
      <c r="A127" s="65" t="s">
        <v>224</v>
      </c>
      <c r="B127" s="65" t="s">
        <v>729</v>
      </c>
      <c r="C127" s="65" t="s">
        <v>729</v>
      </c>
      <c r="D127" s="74"/>
    </row>
    <row r="128" spans="1:4" ht="14.25">
      <c r="A128" s="65" t="s">
        <v>224</v>
      </c>
      <c r="B128" s="65" t="s">
        <v>730</v>
      </c>
      <c r="C128" s="65" t="s">
        <v>730</v>
      </c>
      <c r="D128" s="74"/>
    </row>
    <row r="129" spans="1:4" ht="14.25">
      <c r="A129" s="65" t="s">
        <v>224</v>
      </c>
      <c r="B129" s="65" t="s">
        <v>731</v>
      </c>
      <c r="C129" s="65" t="s">
        <v>731</v>
      </c>
      <c r="D129" s="74"/>
    </row>
    <row r="130" spans="1:4" ht="14.25">
      <c r="A130" s="65" t="s">
        <v>224</v>
      </c>
      <c r="B130" s="65" t="s">
        <v>732</v>
      </c>
      <c r="C130" s="65" t="s">
        <v>732</v>
      </c>
      <c r="D130" s="74"/>
    </row>
    <row r="131" spans="1:4" ht="14.25">
      <c r="A131" s="65" t="s">
        <v>224</v>
      </c>
      <c r="B131" s="65" t="s">
        <v>733</v>
      </c>
      <c r="C131" s="65" t="s">
        <v>733</v>
      </c>
      <c r="D131" s="74"/>
    </row>
    <row r="132" spans="1:4" ht="14.25">
      <c r="A132" s="65" t="s">
        <v>224</v>
      </c>
      <c r="B132" s="65" t="s">
        <v>734</v>
      </c>
      <c r="C132" s="65" t="s">
        <v>734</v>
      </c>
      <c r="D132" s="74"/>
    </row>
    <row r="133" spans="1:4" ht="14.25">
      <c r="A133" s="65" t="s">
        <v>224</v>
      </c>
      <c r="B133" s="65" t="s">
        <v>735</v>
      </c>
      <c r="C133" s="65" t="s">
        <v>735</v>
      </c>
      <c r="D133" s="74"/>
    </row>
    <row r="134" spans="1:4" ht="14.25">
      <c r="A134" s="65" t="s">
        <v>224</v>
      </c>
      <c r="B134" s="65" t="s">
        <v>736</v>
      </c>
      <c r="C134" s="65" t="s">
        <v>736</v>
      </c>
      <c r="D134" s="74"/>
    </row>
    <row r="135" spans="1:4" ht="14.25">
      <c r="A135" s="65" t="s">
        <v>224</v>
      </c>
      <c r="B135" s="65" t="s">
        <v>737</v>
      </c>
      <c r="C135" s="65" t="s">
        <v>737</v>
      </c>
      <c r="D135" s="74"/>
    </row>
    <row r="136" spans="1:4" ht="14.25">
      <c r="A136" s="65" t="s">
        <v>224</v>
      </c>
      <c r="B136" s="65" t="s">
        <v>738</v>
      </c>
      <c r="C136" s="65" t="s">
        <v>738</v>
      </c>
      <c r="D136" s="74"/>
    </row>
    <row r="137" spans="1:4" ht="14.25">
      <c r="A137" s="65" t="s">
        <v>224</v>
      </c>
      <c r="B137" s="65" t="s">
        <v>739</v>
      </c>
      <c r="C137" s="65" t="s">
        <v>739</v>
      </c>
      <c r="D137" s="74"/>
    </row>
    <row r="138" spans="1:4" ht="14.25">
      <c r="A138" s="65" t="s">
        <v>224</v>
      </c>
      <c r="B138" s="65" t="s">
        <v>740</v>
      </c>
      <c r="C138" s="65" t="s">
        <v>740</v>
      </c>
      <c r="D138" s="74"/>
    </row>
    <row r="139" spans="1:4" ht="14.25">
      <c r="A139" s="65" t="s">
        <v>224</v>
      </c>
      <c r="B139" s="65" t="s">
        <v>741</v>
      </c>
      <c r="C139" s="65" t="s">
        <v>741</v>
      </c>
      <c r="D139" s="74"/>
    </row>
    <row r="140" spans="1:4" ht="14.25">
      <c r="A140" s="65" t="s">
        <v>224</v>
      </c>
      <c r="B140" s="65" t="s">
        <v>742</v>
      </c>
      <c r="C140" s="65" t="s">
        <v>742</v>
      </c>
      <c r="D140" s="74"/>
    </row>
    <row r="141" spans="1:4" ht="14.25">
      <c r="A141" s="65" t="s">
        <v>224</v>
      </c>
      <c r="B141" s="65" t="s">
        <v>743</v>
      </c>
      <c r="C141" s="65" t="s">
        <v>743</v>
      </c>
      <c r="D141" s="74"/>
    </row>
    <row r="142" spans="1:4" ht="14.25">
      <c r="A142" s="65" t="s">
        <v>224</v>
      </c>
      <c r="B142" s="65" t="s">
        <v>744</v>
      </c>
      <c r="C142" s="65" t="s">
        <v>744</v>
      </c>
      <c r="D142" s="74"/>
    </row>
    <row r="143" spans="1:4" ht="14.25">
      <c r="A143" s="65" t="s">
        <v>224</v>
      </c>
      <c r="B143" s="65" t="s">
        <v>745</v>
      </c>
      <c r="C143" s="65" t="s">
        <v>745</v>
      </c>
      <c r="D143" s="74"/>
    </row>
    <row r="144" spans="1:4" ht="14.25">
      <c r="A144" s="65" t="s">
        <v>224</v>
      </c>
      <c r="B144" s="65" t="s">
        <v>746</v>
      </c>
      <c r="C144" s="65" t="s">
        <v>746</v>
      </c>
      <c r="D144" s="74"/>
    </row>
    <row r="145" spans="1:4" ht="14.25">
      <c r="A145" s="65" t="s">
        <v>224</v>
      </c>
      <c r="B145" s="65" t="s">
        <v>747</v>
      </c>
      <c r="C145" s="65" t="s">
        <v>747</v>
      </c>
      <c r="D145" s="74"/>
    </row>
    <row r="146" spans="1:4" ht="14.25">
      <c r="A146" s="65" t="s">
        <v>224</v>
      </c>
      <c r="B146" s="65" t="s">
        <v>748</v>
      </c>
      <c r="C146" s="65" t="s">
        <v>748</v>
      </c>
      <c r="D146" s="74"/>
    </row>
    <row r="147" spans="1:4" ht="14.25">
      <c r="A147" s="65" t="s">
        <v>224</v>
      </c>
      <c r="B147" s="65" t="s">
        <v>749</v>
      </c>
      <c r="C147" s="65" t="s">
        <v>749</v>
      </c>
      <c r="D147" s="74"/>
    </row>
    <row r="148" spans="1:4" ht="14.25">
      <c r="A148" s="65" t="s">
        <v>224</v>
      </c>
      <c r="B148" s="65" t="s">
        <v>750</v>
      </c>
      <c r="C148" s="65" t="s">
        <v>750</v>
      </c>
      <c r="D148" s="74"/>
    </row>
    <row r="149" spans="1:4" ht="14.25">
      <c r="A149" s="65" t="s">
        <v>224</v>
      </c>
      <c r="B149" s="65" t="s">
        <v>751</v>
      </c>
      <c r="C149" s="65" t="s">
        <v>751</v>
      </c>
      <c r="D149" s="74"/>
    </row>
    <row r="150" spans="1:4" ht="14.25">
      <c r="A150" s="65" t="s">
        <v>224</v>
      </c>
      <c r="B150" s="65" t="s">
        <v>752</v>
      </c>
      <c r="C150" s="65" t="s">
        <v>752</v>
      </c>
      <c r="D150" s="74"/>
    </row>
    <row r="151" spans="1:4" ht="14.25">
      <c r="A151" s="65" t="s">
        <v>224</v>
      </c>
      <c r="B151" s="65" t="s">
        <v>753</v>
      </c>
      <c r="C151" s="65" t="s">
        <v>753</v>
      </c>
      <c r="D151" s="74"/>
    </row>
    <row r="152" spans="1:4" ht="14.25">
      <c r="A152" s="65" t="s">
        <v>224</v>
      </c>
      <c r="B152" s="65" t="s">
        <v>754</v>
      </c>
      <c r="C152" s="65" t="s">
        <v>754</v>
      </c>
      <c r="D152" s="74"/>
    </row>
    <row r="153" spans="1:4" ht="14.25">
      <c r="A153" s="65" t="s">
        <v>224</v>
      </c>
      <c r="B153" s="65" t="s">
        <v>755</v>
      </c>
      <c r="C153" s="65" t="s">
        <v>755</v>
      </c>
      <c r="D153" s="74"/>
    </row>
    <row r="154" spans="1:4" ht="14.25">
      <c r="A154" s="65" t="s">
        <v>224</v>
      </c>
      <c r="B154" s="65" t="s">
        <v>756</v>
      </c>
      <c r="C154" s="65" t="s">
        <v>756</v>
      </c>
      <c r="D154" s="74"/>
    </row>
    <row r="155" spans="1:4" ht="14.25">
      <c r="A155" s="65" t="s">
        <v>224</v>
      </c>
      <c r="B155" s="65" t="s">
        <v>757</v>
      </c>
      <c r="C155" s="65" t="s">
        <v>757</v>
      </c>
      <c r="D155" s="74"/>
    </row>
    <row r="156" spans="1:4" ht="14.25">
      <c r="A156" s="65" t="s">
        <v>224</v>
      </c>
      <c r="B156" s="65" t="s">
        <v>758</v>
      </c>
      <c r="C156" s="65" t="s">
        <v>758</v>
      </c>
      <c r="D156" s="74"/>
    </row>
    <row r="157" spans="1:4" ht="14.25">
      <c r="A157" s="65" t="s">
        <v>224</v>
      </c>
      <c r="B157" s="65" t="s">
        <v>759</v>
      </c>
      <c r="C157" s="65" t="s">
        <v>759</v>
      </c>
      <c r="D157" s="74"/>
    </row>
    <row r="158" spans="1:4" ht="14.25">
      <c r="A158" s="65" t="s">
        <v>224</v>
      </c>
      <c r="B158" s="65" t="s">
        <v>760</v>
      </c>
      <c r="C158" s="65" t="s">
        <v>760</v>
      </c>
      <c r="D158" s="74"/>
    </row>
    <row r="159" spans="1:4" ht="14.25">
      <c r="A159" s="65" t="s">
        <v>224</v>
      </c>
      <c r="B159" s="65" t="s">
        <v>761</v>
      </c>
      <c r="C159" s="65" t="s">
        <v>761</v>
      </c>
      <c r="D159" s="74"/>
    </row>
    <row r="160" spans="1:4" ht="14.25">
      <c r="A160" s="65" t="s">
        <v>224</v>
      </c>
      <c r="B160" s="65" t="s">
        <v>762</v>
      </c>
      <c r="C160" s="65" t="s">
        <v>762</v>
      </c>
      <c r="D160" s="74"/>
    </row>
    <row r="161" spans="1:4" ht="14.25">
      <c r="A161" s="65" t="s">
        <v>224</v>
      </c>
      <c r="B161" s="65" t="s">
        <v>763</v>
      </c>
      <c r="C161" s="65" t="s">
        <v>763</v>
      </c>
      <c r="D161" s="74"/>
    </row>
    <row r="162" spans="1:4" ht="14.25">
      <c r="A162" s="65" t="s">
        <v>224</v>
      </c>
      <c r="B162" s="65" t="s">
        <v>764</v>
      </c>
      <c r="C162" s="65" t="s">
        <v>764</v>
      </c>
      <c r="D162" s="74"/>
    </row>
    <row r="163" spans="1:4" ht="14.25">
      <c r="A163" s="65" t="s">
        <v>224</v>
      </c>
      <c r="B163" s="65" t="s">
        <v>231</v>
      </c>
      <c r="C163" s="65" t="s">
        <v>231</v>
      </c>
      <c r="D163" s="74"/>
    </row>
    <row r="164" spans="1:4" ht="14.25">
      <c r="A164" s="65" t="s">
        <v>224</v>
      </c>
      <c r="B164" s="65" t="s">
        <v>765</v>
      </c>
      <c r="C164" s="65" t="s">
        <v>765</v>
      </c>
      <c r="D164" s="74"/>
    </row>
    <row r="165" spans="1:4" ht="14.25">
      <c r="A165" s="65" t="s">
        <v>224</v>
      </c>
      <c r="B165" s="65" t="s">
        <v>766</v>
      </c>
      <c r="C165" s="65" t="s">
        <v>766</v>
      </c>
      <c r="D165" s="74"/>
    </row>
    <row r="166" spans="1:4" ht="14.25">
      <c r="A166" s="65" t="s">
        <v>224</v>
      </c>
      <c r="B166" s="65" t="s">
        <v>767</v>
      </c>
      <c r="C166" s="65" t="s">
        <v>767</v>
      </c>
      <c r="D166" s="74"/>
    </row>
    <row r="167" spans="1:4" ht="14.25">
      <c r="A167" s="65" t="s">
        <v>224</v>
      </c>
      <c r="B167" s="65" t="s">
        <v>768</v>
      </c>
      <c r="C167" s="65" t="s">
        <v>768</v>
      </c>
      <c r="D167" s="74"/>
    </row>
    <row r="168" spans="1:4" ht="14.25">
      <c r="A168" s="65" t="s">
        <v>224</v>
      </c>
      <c r="B168" s="65" t="s">
        <v>769</v>
      </c>
      <c r="C168" s="65" t="s">
        <v>769</v>
      </c>
      <c r="D168" s="74"/>
    </row>
    <row r="169" spans="1:4" ht="14.25">
      <c r="A169" s="65" t="s">
        <v>224</v>
      </c>
      <c r="B169" s="65" t="s">
        <v>770</v>
      </c>
      <c r="C169" s="65" t="s">
        <v>770</v>
      </c>
      <c r="D169" s="74"/>
    </row>
    <row r="170" spans="1:4" ht="14.25">
      <c r="A170" s="65" t="s">
        <v>224</v>
      </c>
      <c r="B170" s="65" t="s">
        <v>771</v>
      </c>
      <c r="C170" s="65" t="s">
        <v>771</v>
      </c>
      <c r="D170" s="74"/>
    </row>
    <row r="171" spans="1:4" ht="14.25">
      <c r="A171" s="65" t="s">
        <v>224</v>
      </c>
      <c r="B171" s="65" t="s">
        <v>772</v>
      </c>
      <c r="C171" s="65" t="s">
        <v>772</v>
      </c>
      <c r="D171" s="74"/>
    </row>
    <row r="172" spans="1:4" ht="14.25">
      <c r="A172" s="65" t="s">
        <v>224</v>
      </c>
      <c r="B172" s="65" t="s">
        <v>773</v>
      </c>
      <c r="C172" s="65" t="s">
        <v>773</v>
      </c>
      <c r="D172" s="74"/>
    </row>
    <row r="173" spans="1:4" ht="14.25">
      <c r="A173" s="65" t="s">
        <v>224</v>
      </c>
      <c r="B173" s="65" t="s">
        <v>774</v>
      </c>
      <c r="C173" s="65" t="s">
        <v>774</v>
      </c>
      <c r="D173" s="74"/>
    </row>
    <row r="174" spans="1:4" ht="14.25">
      <c r="A174" s="65" t="s">
        <v>224</v>
      </c>
      <c r="B174" s="65" t="s">
        <v>775</v>
      </c>
      <c r="C174" s="65" t="s">
        <v>775</v>
      </c>
      <c r="D174" s="74"/>
    </row>
    <row r="175" spans="1:4" ht="14.25">
      <c r="A175" s="65" t="s">
        <v>224</v>
      </c>
      <c r="B175" s="65" t="s">
        <v>776</v>
      </c>
      <c r="C175" s="65" t="s">
        <v>776</v>
      </c>
      <c r="D175" s="74"/>
    </row>
    <row r="176" spans="1:4" ht="14.25">
      <c r="A176" s="65" t="s">
        <v>224</v>
      </c>
      <c r="B176" s="65" t="s">
        <v>777</v>
      </c>
      <c r="C176" s="65" t="s">
        <v>777</v>
      </c>
      <c r="D176" s="74"/>
    </row>
    <row r="177" spans="1:4" ht="14.25">
      <c r="A177" s="65" t="s">
        <v>224</v>
      </c>
      <c r="B177" s="65" t="s">
        <v>778</v>
      </c>
      <c r="C177" s="65" t="s">
        <v>778</v>
      </c>
      <c r="D177" s="74"/>
    </row>
    <row r="178" spans="1:4" ht="14.25">
      <c r="A178" s="65" t="s">
        <v>224</v>
      </c>
      <c r="B178" s="65" t="s">
        <v>779</v>
      </c>
      <c r="C178" s="65" t="s">
        <v>779</v>
      </c>
      <c r="D178" s="74"/>
    </row>
    <row r="179" spans="1:4" ht="14.25">
      <c r="A179" s="65" t="s">
        <v>224</v>
      </c>
      <c r="B179" s="65" t="s">
        <v>780</v>
      </c>
      <c r="C179" s="65" t="s">
        <v>780</v>
      </c>
      <c r="D179" s="74"/>
    </row>
    <row r="180" spans="1:4" ht="14.25">
      <c r="A180" s="65" t="s">
        <v>224</v>
      </c>
      <c r="B180" s="65" t="s">
        <v>781</v>
      </c>
      <c r="C180" s="65" t="s">
        <v>781</v>
      </c>
      <c r="D180" s="74"/>
    </row>
    <row r="181" spans="1:4" ht="14.25">
      <c r="A181" s="65" t="s">
        <v>224</v>
      </c>
      <c r="B181" s="65" t="s">
        <v>782</v>
      </c>
      <c r="C181" s="65" t="s">
        <v>782</v>
      </c>
      <c r="D181" s="74"/>
    </row>
    <row r="182" spans="1:4" ht="14.25">
      <c r="A182" s="65" t="s">
        <v>224</v>
      </c>
      <c r="B182" s="65" t="s">
        <v>783</v>
      </c>
      <c r="C182" s="65" t="s">
        <v>783</v>
      </c>
      <c r="D182" s="74"/>
    </row>
    <row r="183" spans="1:4" ht="14.25">
      <c r="A183" s="65" t="s">
        <v>224</v>
      </c>
      <c r="B183" s="65" t="s">
        <v>784</v>
      </c>
      <c r="C183" s="65" t="s">
        <v>784</v>
      </c>
      <c r="D183" s="74"/>
    </row>
    <row r="184" spans="1:4" ht="14.25">
      <c r="A184" s="65" t="s">
        <v>224</v>
      </c>
      <c r="B184" s="65" t="s">
        <v>785</v>
      </c>
      <c r="C184" s="65" t="s">
        <v>785</v>
      </c>
      <c r="D184" s="74"/>
    </row>
    <row r="185" spans="1:4" ht="14.25">
      <c r="A185" s="65" t="s">
        <v>224</v>
      </c>
      <c r="B185" s="65" t="s">
        <v>786</v>
      </c>
      <c r="C185" s="65" t="s">
        <v>786</v>
      </c>
      <c r="D185" s="74"/>
    </row>
    <row r="186" spans="1:4" ht="14.25">
      <c r="A186" s="65" t="s">
        <v>224</v>
      </c>
      <c r="B186" s="65" t="s">
        <v>787</v>
      </c>
      <c r="C186" s="65" t="s">
        <v>787</v>
      </c>
      <c r="D186" s="74"/>
    </row>
    <row r="187" spans="1:4" ht="14.25">
      <c r="A187" s="65" t="s">
        <v>224</v>
      </c>
      <c r="B187" s="65" t="s">
        <v>788</v>
      </c>
      <c r="C187" s="65" t="s">
        <v>788</v>
      </c>
      <c r="D187" s="74"/>
    </row>
    <row r="188" spans="1:4" ht="14.25">
      <c r="A188" s="65" t="s">
        <v>224</v>
      </c>
      <c r="B188" s="65" t="s">
        <v>789</v>
      </c>
      <c r="C188" s="65" t="s">
        <v>789</v>
      </c>
      <c r="D188" s="74"/>
    </row>
    <row r="189" spans="1:4" ht="14.25">
      <c r="A189" s="65" t="s">
        <v>224</v>
      </c>
      <c r="B189" s="65" t="s">
        <v>790</v>
      </c>
      <c r="C189" s="65" t="s">
        <v>790</v>
      </c>
      <c r="D189" s="74"/>
    </row>
    <row r="190" spans="1:4" ht="14.25">
      <c r="A190" s="65" t="s">
        <v>224</v>
      </c>
      <c r="B190" s="65" t="s">
        <v>791</v>
      </c>
      <c r="C190" s="65" t="s">
        <v>791</v>
      </c>
      <c r="D190" s="74"/>
    </row>
    <row r="191" spans="1:4" ht="14.25">
      <c r="A191" s="65" t="s">
        <v>224</v>
      </c>
      <c r="B191" s="65" t="s">
        <v>792</v>
      </c>
      <c r="C191" s="65" t="s">
        <v>792</v>
      </c>
      <c r="D191" s="74"/>
    </row>
    <row r="192" spans="1:4" ht="14.25">
      <c r="A192" s="65" t="s">
        <v>224</v>
      </c>
      <c r="B192" s="65" t="s">
        <v>793</v>
      </c>
      <c r="C192" s="65" t="s">
        <v>793</v>
      </c>
      <c r="D192" s="74"/>
    </row>
    <row r="193" spans="1:4" ht="14.25">
      <c r="A193" s="65" t="s">
        <v>224</v>
      </c>
      <c r="B193" s="65" t="s">
        <v>794</v>
      </c>
      <c r="C193" s="65" t="s">
        <v>794</v>
      </c>
      <c r="D193" s="74"/>
    </row>
    <row r="194" spans="1:4" ht="14.25">
      <c r="A194" s="65" t="s">
        <v>224</v>
      </c>
      <c r="B194" s="65" t="s">
        <v>795</v>
      </c>
      <c r="C194" s="65" t="s">
        <v>795</v>
      </c>
      <c r="D194" s="74"/>
    </row>
    <row r="195" spans="1:4" ht="14.25">
      <c r="A195" s="65" t="s">
        <v>224</v>
      </c>
      <c r="B195" s="65" t="s">
        <v>796</v>
      </c>
      <c r="C195" s="65" t="s">
        <v>796</v>
      </c>
      <c r="D195" s="74"/>
    </row>
    <row r="196" spans="1:4" ht="14.25">
      <c r="A196" s="65" t="s">
        <v>224</v>
      </c>
      <c r="B196" s="65" t="s">
        <v>797</v>
      </c>
      <c r="C196" s="65" t="s">
        <v>797</v>
      </c>
      <c r="D196" s="74"/>
    </row>
    <row r="197" spans="1:4" ht="14.25">
      <c r="A197" s="65" t="s">
        <v>224</v>
      </c>
      <c r="B197" s="65" t="s">
        <v>798</v>
      </c>
      <c r="C197" s="65" t="s">
        <v>798</v>
      </c>
      <c r="D197" s="74"/>
    </row>
    <row r="198" spans="1:4" ht="14.25">
      <c r="A198" s="65" t="s">
        <v>224</v>
      </c>
      <c r="B198" s="65" t="s">
        <v>799</v>
      </c>
      <c r="C198" s="65" t="s">
        <v>799</v>
      </c>
      <c r="D198" s="74"/>
    </row>
    <row r="199" spans="1:4" ht="14.25">
      <c r="A199" s="65" t="s">
        <v>224</v>
      </c>
      <c r="B199" s="65" t="s">
        <v>800</v>
      </c>
      <c r="C199" s="65" t="s">
        <v>800</v>
      </c>
      <c r="D199" s="74"/>
    </row>
    <row r="200" spans="1:4" ht="14.25">
      <c r="A200" s="65" t="s">
        <v>224</v>
      </c>
      <c r="B200" s="65" t="s">
        <v>801</v>
      </c>
      <c r="C200" s="65" t="s">
        <v>801</v>
      </c>
      <c r="D200" s="74"/>
    </row>
    <row r="201" spans="1:4" ht="14.25">
      <c r="A201" s="65" t="s">
        <v>224</v>
      </c>
      <c r="B201" s="65" t="s">
        <v>802</v>
      </c>
      <c r="C201" s="65" t="s">
        <v>802</v>
      </c>
      <c r="D201" s="74"/>
    </row>
    <row r="202" spans="1:4" ht="14.25">
      <c r="A202" s="65" t="s">
        <v>224</v>
      </c>
      <c r="B202" s="65" t="s">
        <v>803</v>
      </c>
      <c r="C202" s="65" t="s">
        <v>803</v>
      </c>
      <c r="D202" s="74"/>
    </row>
    <row r="203" spans="1:4" ht="14.25">
      <c r="A203" s="65" t="s">
        <v>224</v>
      </c>
      <c r="B203" s="65" t="s">
        <v>804</v>
      </c>
      <c r="C203" s="65" t="s">
        <v>804</v>
      </c>
      <c r="D203" s="74"/>
    </row>
    <row r="204" spans="1:4" ht="14.25">
      <c r="A204" s="65" t="s">
        <v>224</v>
      </c>
      <c r="B204" s="65" t="s">
        <v>805</v>
      </c>
      <c r="C204" s="65" t="s">
        <v>805</v>
      </c>
      <c r="D204" s="74"/>
    </row>
    <row r="205" spans="1:4" ht="14.25">
      <c r="A205" s="65" t="s">
        <v>224</v>
      </c>
      <c r="B205" s="65" t="s">
        <v>806</v>
      </c>
      <c r="C205" s="65" t="s">
        <v>806</v>
      </c>
      <c r="D205" s="74"/>
    </row>
    <row r="206" spans="1:4" ht="14.25">
      <c r="A206" s="65" t="s">
        <v>224</v>
      </c>
      <c r="B206" s="65" t="s">
        <v>807</v>
      </c>
      <c r="C206" s="65" t="s">
        <v>807</v>
      </c>
      <c r="D206" s="74"/>
    </row>
    <row r="207" spans="1:4" ht="14.25">
      <c r="A207" s="65" t="s">
        <v>224</v>
      </c>
      <c r="B207" s="65" t="s">
        <v>808</v>
      </c>
      <c r="C207" s="65" t="s">
        <v>808</v>
      </c>
      <c r="D207" s="74"/>
    </row>
    <row r="208" spans="1:4" ht="14.25">
      <c r="A208" s="65" t="s">
        <v>224</v>
      </c>
      <c r="B208" s="65" t="s">
        <v>809</v>
      </c>
      <c r="C208" s="65" t="s">
        <v>809</v>
      </c>
      <c r="D208" s="74"/>
    </row>
    <row r="209" spans="1:4" ht="14.25">
      <c r="A209" s="65" t="s">
        <v>224</v>
      </c>
      <c r="B209" s="65" t="s">
        <v>810</v>
      </c>
      <c r="C209" s="65" t="s">
        <v>810</v>
      </c>
      <c r="D209" s="74"/>
    </row>
    <row r="210" spans="1:4" ht="14.25">
      <c r="A210" s="65" t="s">
        <v>224</v>
      </c>
      <c r="B210" s="65" t="s">
        <v>811</v>
      </c>
      <c r="C210" s="65" t="s">
        <v>811</v>
      </c>
      <c r="D210" s="74"/>
    </row>
    <row r="211" spans="1:4" ht="14.25">
      <c r="A211" s="65" t="s">
        <v>224</v>
      </c>
      <c r="B211" s="65" t="s">
        <v>812</v>
      </c>
      <c r="C211" s="65" t="s">
        <v>812</v>
      </c>
      <c r="D211" s="74"/>
    </row>
    <row r="212" spans="1:4" ht="14.25">
      <c r="A212" s="65" t="s">
        <v>224</v>
      </c>
      <c r="B212" s="65" t="s">
        <v>813</v>
      </c>
      <c r="C212" s="65" t="s">
        <v>813</v>
      </c>
      <c r="D212" s="74"/>
    </row>
    <row r="213" spans="1:4" ht="14.25">
      <c r="A213" s="65" t="s">
        <v>224</v>
      </c>
      <c r="B213" s="65" t="s">
        <v>814</v>
      </c>
      <c r="C213" s="65" t="s">
        <v>814</v>
      </c>
      <c r="D213" s="74"/>
    </row>
    <row r="214" spans="1:4" ht="14.25">
      <c r="A214" s="65" t="s">
        <v>224</v>
      </c>
      <c r="B214" s="65" t="s">
        <v>815</v>
      </c>
      <c r="C214" s="65" t="s">
        <v>815</v>
      </c>
      <c r="D214" s="74"/>
    </row>
    <row r="215" spans="1:4" ht="14.25">
      <c r="A215" s="65" t="s">
        <v>224</v>
      </c>
      <c r="B215" s="65" t="s">
        <v>816</v>
      </c>
      <c r="C215" s="65" t="s">
        <v>816</v>
      </c>
      <c r="D215" s="74"/>
    </row>
    <row r="216" spans="1:4" ht="14.25">
      <c r="A216" s="65" t="s">
        <v>224</v>
      </c>
      <c r="B216" s="65" t="s">
        <v>817</v>
      </c>
      <c r="C216" s="65" t="s">
        <v>817</v>
      </c>
      <c r="D216" s="74"/>
    </row>
    <row r="217" spans="1:4" ht="14.25">
      <c r="A217" s="65" t="s">
        <v>224</v>
      </c>
      <c r="B217" s="65" t="s">
        <v>818</v>
      </c>
      <c r="C217" s="65" t="s">
        <v>818</v>
      </c>
      <c r="D217" s="74"/>
    </row>
    <row r="218" spans="1:4" ht="14.25">
      <c r="A218" s="65" t="s">
        <v>224</v>
      </c>
      <c r="B218" s="65" t="s">
        <v>819</v>
      </c>
      <c r="C218" s="65" t="s">
        <v>819</v>
      </c>
      <c r="D218" s="74"/>
    </row>
    <row r="219" spans="1:4" ht="14.25">
      <c r="A219" s="65" t="s">
        <v>224</v>
      </c>
      <c r="B219" s="65" t="s">
        <v>820</v>
      </c>
      <c r="C219" s="65" t="s">
        <v>820</v>
      </c>
      <c r="D219" s="74"/>
    </row>
    <row r="220" spans="1:4" ht="14.25">
      <c r="A220" s="65" t="s">
        <v>224</v>
      </c>
      <c r="B220" s="65" t="s">
        <v>821</v>
      </c>
      <c r="C220" s="65" t="s">
        <v>821</v>
      </c>
      <c r="D220" s="74"/>
    </row>
    <row r="221" spans="1:4" ht="14.25">
      <c r="A221" s="65" t="s">
        <v>224</v>
      </c>
      <c r="B221" s="65" t="s">
        <v>822</v>
      </c>
      <c r="C221" s="65" t="s">
        <v>822</v>
      </c>
      <c r="D221" s="74"/>
    </row>
    <row r="222" spans="1:4" ht="14.25">
      <c r="A222" s="65" t="s">
        <v>224</v>
      </c>
      <c r="B222" s="65" t="s">
        <v>823</v>
      </c>
      <c r="C222" s="65" t="s">
        <v>823</v>
      </c>
      <c r="D222" s="74"/>
    </row>
    <row r="223" spans="1:4" ht="14.25">
      <c r="A223" s="65" t="s">
        <v>224</v>
      </c>
      <c r="B223" s="65" t="s">
        <v>824</v>
      </c>
      <c r="C223" s="65" t="s">
        <v>824</v>
      </c>
      <c r="D223" s="74"/>
    </row>
    <row r="224" spans="1:4" ht="14.25">
      <c r="A224" s="65" t="s">
        <v>224</v>
      </c>
      <c r="B224" s="65" t="s">
        <v>825</v>
      </c>
      <c r="C224" s="65" t="s">
        <v>825</v>
      </c>
      <c r="D224" s="74"/>
    </row>
    <row r="225" spans="1:4" ht="14.25">
      <c r="A225" s="65" t="s">
        <v>224</v>
      </c>
      <c r="B225" s="65" t="s">
        <v>826</v>
      </c>
      <c r="C225" s="65" t="s">
        <v>826</v>
      </c>
      <c r="D225" s="74"/>
    </row>
    <row r="226" spans="1:4" ht="14.25">
      <c r="A226" s="65" t="s">
        <v>224</v>
      </c>
      <c r="B226" s="65" t="s">
        <v>827</v>
      </c>
      <c r="C226" s="65" t="s">
        <v>827</v>
      </c>
      <c r="D226" s="74"/>
    </row>
    <row r="227" spans="1:4" ht="14.25">
      <c r="A227" s="65" t="s">
        <v>224</v>
      </c>
      <c r="B227" s="65" t="s">
        <v>828</v>
      </c>
      <c r="C227" s="65" t="s">
        <v>828</v>
      </c>
      <c r="D227" s="74"/>
    </row>
    <row r="228" spans="1:4" ht="14.25">
      <c r="A228" s="65" t="s">
        <v>224</v>
      </c>
      <c r="B228" s="65" t="s">
        <v>829</v>
      </c>
      <c r="C228" s="65" t="s">
        <v>829</v>
      </c>
      <c r="D228" s="74"/>
    </row>
    <row r="229" spans="1:4" ht="14.25">
      <c r="A229" s="65" t="s">
        <v>224</v>
      </c>
      <c r="B229" s="65" t="s">
        <v>830</v>
      </c>
      <c r="C229" s="65" t="s">
        <v>830</v>
      </c>
      <c r="D229" s="74"/>
    </row>
    <row r="230" spans="1:4" ht="14.25">
      <c r="A230" s="65" t="s">
        <v>224</v>
      </c>
      <c r="B230" s="65" t="s">
        <v>831</v>
      </c>
      <c r="C230" s="65" t="s">
        <v>831</v>
      </c>
      <c r="D230" s="74"/>
    </row>
    <row r="231" spans="1:4" ht="14.25">
      <c r="A231" s="65" t="s">
        <v>224</v>
      </c>
      <c r="B231" s="65" t="s">
        <v>832</v>
      </c>
      <c r="C231" s="65" t="s">
        <v>832</v>
      </c>
      <c r="D231" s="74"/>
    </row>
    <row r="232" spans="1:4" ht="14.25">
      <c r="A232" s="65" t="s">
        <v>224</v>
      </c>
      <c r="B232" s="65" t="s">
        <v>833</v>
      </c>
      <c r="C232" s="65" t="s">
        <v>833</v>
      </c>
      <c r="D232" s="74"/>
    </row>
    <row r="233" spans="1:4" ht="14.25">
      <c r="A233" s="65" t="s">
        <v>224</v>
      </c>
      <c r="B233" s="65" t="s">
        <v>834</v>
      </c>
      <c r="C233" s="65" t="s">
        <v>834</v>
      </c>
      <c r="D233" s="74"/>
    </row>
    <row r="234" spans="1:4" ht="14.25">
      <c r="A234" s="65" t="s">
        <v>224</v>
      </c>
      <c r="B234" s="65" t="s">
        <v>835</v>
      </c>
      <c r="C234" s="65" t="s">
        <v>835</v>
      </c>
      <c r="D234" s="74"/>
    </row>
    <row r="235" spans="1:4" ht="14.25">
      <c r="A235" s="65" t="s">
        <v>224</v>
      </c>
      <c r="B235" s="65" t="s">
        <v>836</v>
      </c>
      <c r="C235" s="65" t="s">
        <v>836</v>
      </c>
      <c r="D235" s="74"/>
    </row>
    <row r="236" spans="1:4" ht="14.25">
      <c r="A236" s="65" t="s">
        <v>224</v>
      </c>
      <c r="B236" s="65" t="s">
        <v>837</v>
      </c>
      <c r="C236" s="65" t="s">
        <v>837</v>
      </c>
      <c r="D236" s="74"/>
    </row>
    <row r="237" spans="1:4" ht="14.25">
      <c r="A237" s="65" t="s">
        <v>224</v>
      </c>
      <c r="B237" s="65" t="s">
        <v>838</v>
      </c>
      <c r="C237" s="65" t="s">
        <v>838</v>
      </c>
      <c r="D237" s="74"/>
    </row>
    <row r="238" spans="1:4" ht="14.25">
      <c r="A238" s="65" t="s">
        <v>224</v>
      </c>
      <c r="B238" s="65" t="s">
        <v>839</v>
      </c>
      <c r="C238" s="65" t="s">
        <v>839</v>
      </c>
      <c r="D238" s="74"/>
    </row>
    <row r="239" spans="1:4" ht="14.25">
      <c r="A239" s="65" t="s">
        <v>224</v>
      </c>
      <c r="B239" s="65" t="s">
        <v>840</v>
      </c>
      <c r="C239" s="65" t="s">
        <v>840</v>
      </c>
      <c r="D239" s="74"/>
    </row>
    <row r="240" spans="1:4" ht="14.25">
      <c r="A240" s="65" t="s">
        <v>224</v>
      </c>
      <c r="B240" s="65" t="s">
        <v>841</v>
      </c>
      <c r="C240" s="65" t="s">
        <v>841</v>
      </c>
      <c r="D240" s="74"/>
    </row>
    <row r="241" spans="1:4" ht="14.25">
      <c r="A241" s="65" t="s">
        <v>224</v>
      </c>
      <c r="B241" s="65" t="s">
        <v>842</v>
      </c>
      <c r="C241" s="65" t="s">
        <v>842</v>
      </c>
      <c r="D241" s="74"/>
    </row>
    <row r="242" spans="1:4" ht="14.25">
      <c r="A242" s="65" t="s">
        <v>224</v>
      </c>
      <c r="B242" s="65" t="s">
        <v>843</v>
      </c>
      <c r="C242" s="65" t="s">
        <v>843</v>
      </c>
      <c r="D242" s="74"/>
    </row>
    <row r="243" spans="1:4" ht="14.25">
      <c r="A243" s="65" t="s">
        <v>224</v>
      </c>
      <c r="B243" s="65" t="s">
        <v>844</v>
      </c>
      <c r="C243" s="65" t="s">
        <v>844</v>
      </c>
      <c r="D243" s="74"/>
    </row>
    <row r="244" spans="1:4" ht="14.25">
      <c r="A244" s="65" t="s">
        <v>224</v>
      </c>
      <c r="B244" s="65" t="s">
        <v>845</v>
      </c>
      <c r="C244" s="65" t="s">
        <v>845</v>
      </c>
      <c r="D244" s="74"/>
    </row>
    <row r="245" spans="1:4" ht="14.25">
      <c r="A245" s="65" t="s">
        <v>224</v>
      </c>
      <c r="B245" s="65" t="s">
        <v>846</v>
      </c>
      <c r="C245" s="65" t="s">
        <v>846</v>
      </c>
      <c r="D245" s="74"/>
    </row>
    <row r="246" spans="1:4" ht="14.25">
      <c r="A246" s="65" t="s">
        <v>224</v>
      </c>
      <c r="B246" s="65" t="s">
        <v>847</v>
      </c>
      <c r="C246" s="65" t="s">
        <v>847</v>
      </c>
      <c r="D246" s="74"/>
    </row>
    <row r="247" spans="1:4" ht="14.25">
      <c r="A247" s="65" t="s">
        <v>224</v>
      </c>
      <c r="B247" s="65" t="s">
        <v>848</v>
      </c>
      <c r="C247" s="65" t="s">
        <v>848</v>
      </c>
      <c r="D247" s="74"/>
    </row>
    <row r="248" spans="1:4" ht="14.25">
      <c r="A248" s="65" t="s">
        <v>224</v>
      </c>
      <c r="B248" s="65" t="s">
        <v>849</v>
      </c>
      <c r="C248" s="65" t="s">
        <v>849</v>
      </c>
      <c r="D248" s="74"/>
    </row>
    <row r="249" spans="1:4" ht="14.25">
      <c r="A249" s="65" t="s">
        <v>224</v>
      </c>
      <c r="B249" s="65" t="s">
        <v>850</v>
      </c>
      <c r="C249" s="65" t="s">
        <v>850</v>
      </c>
      <c r="D249" s="74"/>
    </row>
    <row r="250" spans="1:4" ht="14.25">
      <c r="A250" s="65" t="s">
        <v>224</v>
      </c>
      <c r="B250" s="65" t="s">
        <v>851</v>
      </c>
      <c r="C250" s="65" t="s">
        <v>851</v>
      </c>
      <c r="D250" s="74"/>
    </row>
    <row r="251" spans="1:4" ht="14.25">
      <c r="A251" s="65" t="s">
        <v>224</v>
      </c>
      <c r="B251" s="65" t="s">
        <v>852</v>
      </c>
      <c r="C251" s="65" t="s">
        <v>852</v>
      </c>
      <c r="D251" s="74"/>
    </row>
    <row r="252" spans="1:4" ht="14.25">
      <c r="A252" s="65" t="s">
        <v>224</v>
      </c>
      <c r="B252" s="65" t="s">
        <v>853</v>
      </c>
      <c r="C252" s="65" t="s">
        <v>853</v>
      </c>
      <c r="D252" s="74"/>
    </row>
    <row r="253" spans="1:4" ht="14.25">
      <c r="A253" s="65" t="s">
        <v>224</v>
      </c>
      <c r="B253" s="65" t="s">
        <v>854</v>
      </c>
      <c r="C253" s="65" t="s">
        <v>854</v>
      </c>
      <c r="D253" s="74"/>
    </row>
    <row r="254" spans="1:4" ht="14.25">
      <c r="A254" s="65" t="s">
        <v>224</v>
      </c>
      <c r="B254" s="65" t="s">
        <v>855</v>
      </c>
      <c r="C254" s="65" t="s">
        <v>855</v>
      </c>
      <c r="D254" s="74"/>
    </row>
    <row r="255" spans="1:4" ht="14.25">
      <c r="A255" s="65" t="s">
        <v>224</v>
      </c>
      <c r="B255" s="65" t="s">
        <v>856</v>
      </c>
      <c r="C255" s="65" t="s">
        <v>856</v>
      </c>
      <c r="D255" s="74"/>
    </row>
    <row r="256" spans="1:4" ht="14.25">
      <c r="A256" s="65" t="s">
        <v>224</v>
      </c>
      <c r="B256" s="65" t="s">
        <v>857</v>
      </c>
      <c r="C256" s="65" t="s">
        <v>857</v>
      </c>
      <c r="D256" s="74"/>
    </row>
    <row r="257" spans="1:4" ht="14.25">
      <c r="A257" s="65" t="s">
        <v>224</v>
      </c>
      <c r="B257" s="65" t="s">
        <v>858</v>
      </c>
      <c r="C257" s="65" t="s">
        <v>858</v>
      </c>
      <c r="D257" s="74"/>
    </row>
    <row r="258" spans="1:4" ht="14.25">
      <c r="A258" s="65" t="s">
        <v>224</v>
      </c>
      <c r="B258" s="65" t="s">
        <v>859</v>
      </c>
      <c r="C258" s="65" t="s">
        <v>859</v>
      </c>
      <c r="D258" s="74"/>
    </row>
    <row r="259" spans="1:4" ht="14.25">
      <c r="A259" s="65" t="s">
        <v>224</v>
      </c>
      <c r="B259" s="65" t="s">
        <v>860</v>
      </c>
      <c r="C259" s="65" t="s">
        <v>860</v>
      </c>
      <c r="D259" s="74"/>
    </row>
    <row r="260" spans="1:4" ht="14.25">
      <c r="A260" s="65" t="s">
        <v>224</v>
      </c>
      <c r="B260" s="65" t="s">
        <v>861</v>
      </c>
      <c r="C260" s="65" t="s">
        <v>861</v>
      </c>
      <c r="D260" s="74"/>
    </row>
    <row r="261" spans="1:4" ht="14.25">
      <c r="A261" s="65" t="s">
        <v>224</v>
      </c>
      <c r="B261" s="65" t="s">
        <v>862</v>
      </c>
      <c r="C261" s="65" t="s">
        <v>862</v>
      </c>
      <c r="D261" s="74"/>
    </row>
    <row r="262" spans="1:4" ht="14.25">
      <c r="A262" s="65" t="s">
        <v>224</v>
      </c>
      <c r="B262" s="65" t="s">
        <v>863</v>
      </c>
      <c r="C262" s="65" t="s">
        <v>863</v>
      </c>
      <c r="D262" s="74"/>
    </row>
    <row r="263" spans="1:4" ht="14.25">
      <c r="A263" s="65" t="s">
        <v>224</v>
      </c>
      <c r="B263" s="65" t="s">
        <v>864</v>
      </c>
      <c r="C263" s="65" t="s">
        <v>864</v>
      </c>
      <c r="D263" s="74"/>
    </row>
    <row r="264" spans="1:4" ht="14.25">
      <c r="A264" s="65" t="s">
        <v>224</v>
      </c>
      <c r="B264" s="65" t="s">
        <v>865</v>
      </c>
      <c r="C264" s="65" t="s">
        <v>865</v>
      </c>
      <c r="D264" s="74"/>
    </row>
    <row r="265" spans="1:4" ht="14.25">
      <c r="A265" s="65" t="s">
        <v>224</v>
      </c>
      <c r="B265" s="65" t="s">
        <v>866</v>
      </c>
      <c r="C265" s="65" t="s">
        <v>866</v>
      </c>
      <c r="D265" s="74"/>
    </row>
    <row r="266" spans="1:4" ht="14.25">
      <c r="A266" s="65" t="s">
        <v>224</v>
      </c>
      <c r="B266" s="65" t="s">
        <v>867</v>
      </c>
      <c r="C266" s="65" t="s">
        <v>867</v>
      </c>
      <c r="D266" s="74"/>
    </row>
    <row r="267" spans="1:4" ht="14.25">
      <c r="A267" s="65" t="s">
        <v>224</v>
      </c>
      <c r="B267" s="65" t="s">
        <v>868</v>
      </c>
      <c r="C267" s="65" t="s">
        <v>868</v>
      </c>
      <c r="D267" s="74"/>
    </row>
    <row r="268" spans="1:4" ht="14.25">
      <c r="A268" s="65" t="s">
        <v>224</v>
      </c>
      <c r="B268" s="65" t="s">
        <v>869</v>
      </c>
      <c r="C268" s="65" t="s">
        <v>869</v>
      </c>
      <c r="D268" s="74"/>
    </row>
    <row r="269" spans="1:4" ht="14.25">
      <c r="A269" s="65" t="s">
        <v>224</v>
      </c>
      <c r="B269" s="65" t="s">
        <v>870</v>
      </c>
      <c r="C269" s="65" t="s">
        <v>870</v>
      </c>
      <c r="D269" s="74"/>
    </row>
    <row r="270" spans="1:4" ht="14.25">
      <c r="A270" s="65" t="s">
        <v>224</v>
      </c>
      <c r="B270" s="65" t="s">
        <v>871</v>
      </c>
      <c r="C270" s="65" t="s">
        <v>871</v>
      </c>
      <c r="D270" s="74"/>
    </row>
    <row r="271" spans="1:4" ht="14.25">
      <c r="A271" s="65" t="s">
        <v>224</v>
      </c>
      <c r="B271" s="65" t="s">
        <v>872</v>
      </c>
      <c r="C271" s="65" t="s">
        <v>872</v>
      </c>
      <c r="D271" s="74"/>
    </row>
    <row r="272" spans="1:4" ht="14.25">
      <c r="A272" s="65" t="s">
        <v>224</v>
      </c>
      <c r="B272" s="65" t="s">
        <v>873</v>
      </c>
      <c r="C272" s="65" t="s">
        <v>873</v>
      </c>
      <c r="D272" s="74"/>
    </row>
    <row r="273" spans="1:4" ht="14.25">
      <c r="A273" s="65" t="s">
        <v>224</v>
      </c>
      <c r="B273" s="65" t="s">
        <v>874</v>
      </c>
      <c r="C273" s="65" t="s">
        <v>874</v>
      </c>
      <c r="D273" s="74"/>
    </row>
    <row r="274" spans="1:4" ht="14.25">
      <c r="A274" s="65" t="s">
        <v>224</v>
      </c>
      <c r="B274" s="65" t="s">
        <v>875</v>
      </c>
      <c r="C274" s="65" t="s">
        <v>875</v>
      </c>
      <c r="D274" s="74"/>
    </row>
    <row r="275" spans="1:4" ht="14.25">
      <c r="A275" s="65" t="s">
        <v>224</v>
      </c>
      <c r="B275" s="65" t="s">
        <v>876</v>
      </c>
      <c r="C275" s="65" t="s">
        <v>876</v>
      </c>
      <c r="D275" s="74"/>
    </row>
    <row r="276" spans="1:4" ht="14.25">
      <c r="A276" s="65" t="s">
        <v>224</v>
      </c>
      <c r="B276" s="65" t="s">
        <v>877</v>
      </c>
      <c r="C276" s="65" t="s">
        <v>877</v>
      </c>
      <c r="D276" s="74"/>
    </row>
    <row r="277" spans="1:4" ht="14.25">
      <c r="A277" s="65" t="s">
        <v>224</v>
      </c>
      <c r="B277" s="65" t="s">
        <v>878</v>
      </c>
      <c r="C277" s="65" t="s">
        <v>878</v>
      </c>
      <c r="D277" s="74"/>
    </row>
    <row r="278" spans="1:4" ht="14.25">
      <c r="A278" s="65" t="s">
        <v>224</v>
      </c>
      <c r="B278" s="65" t="s">
        <v>879</v>
      </c>
      <c r="C278" s="65" t="s">
        <v>879</v>
      </c>
      <c r="D278" s="74"/>
    </row>
    <row r="279" spans="1:4" ht="14.25">
      <c r="A279" s="65" t="s">
        <v>224</v>
      </c>
      <c r="B279" s="65" t="s">
        <v>880</v>
      </c>
      <c r="C279" s="65" t="s">
        <v>880</v>
      </c>
      <c r="D279" s="74"/>
    </row>
    <row r="280" spans="1:4" ht="14.25">
      <c r="A280" s="65" t="s">
        <v>224</v>
      </c>
      <c r="B280" s="65" t="s">
        <v>881</v>
      </c>
      <c r="C280" s="65" t="s">
        <v>881</v>
      </c>
      <c r="D280" s="74"/>
    </row>
    <row r="281" spans="1:4" ht="14.25">
      <c r="A281" s="65" t="s">
        <v>224</v>
      </c>
      <c r="B281" s="65" t="s">
        <v>882</v>
      </c>
      <c r="C281" s="65" t="s">
        <v>882</v>
      </c>
      <c r="D281" s="74"/>
    </row>
    <row r="282" spans="1:4" ht="14.25">
      <c r="A282" s="65" t="s">
        <v>224</v>
      </c>
      <c r="B282" s="65" t="s">
        <v>883</v>
      </c>
      <c r="C282" s="65" t="s">
        <v>883</v>
      </c>
      <c r="D282" s="74"/>
    </row>
    <row r="283" spans="1:4" ht="14.25">
      <c r="A283" s="65" t="s">
        <v>224</v>
      </c>
      <c r="B283" s="65" t="s">
        <v>884</v>
      </c>
      <c r="C283" s="65" t="s">
        <v>884</v>
      </c>
      <c r="D283" s="74"/>
    </row>
    <row r="284" spans="1:4" ht="14.25">
      <c r="A284" s="65" t="s">
        <v>224</v>
      </c>
      <c r="B284" s="65" t="s">
        <v>885</v>
      </c>
      <c r="C284" s="65" t="s">
        <v>885</v>
      </c>
      <c r="D284" s="74"/>
    </row>
    <row r="285" spans="1:4" ht="14.25">
      <c r="A285" s="65" t="s">
        <v>224</v>
      </c>
      <c r="B285" s="65" t="s">
        <v>886</v>
      </c>
      <c r="C285" s="65" t="s">
        <v>886</v>
      </c>
      <c r="D285" s="74"/>
    </row>
    <row r="286" spans="1:4" ht="14.25">
      <c r="A286" s="65" t="s">
        <v>224</v>
      </c>
      <c r="B286" s="65" t="s">
        <v>887</v>
      </c>
      <c r="C286" s="65" t="s">
        <v>887</v>
      </c>
      <c r="D286" s="74"/>
    </row>
    <row r="287" spans="1:4" ht="14.25">
      <c r="A287" s="65" t="s">
        <v>224</v>
      </c>
      <c r="B287" s="65" t="s">
        <v>888</v>
      </c>
      <c r="C287" s="65" t="s">
        <v>888</v>
      </c>
      <c r="D287" s="74"/>
    </row>
    <row r="288" spans="1:4" ht="14.25">
      <c r="A288" s="65" t="s">
        <v>224</v>
      </c>
      <c r="B288" s="65" t="s">
        <v>889</v>
      </c>
      <c r="C288" s="65" t="s">
        <v>889</v>
      </c>
      <c r="D288" s="74"/>
    </row>
    <row r="289" spans="1:4" ht="14.25">
      <c r="A289" s="65" t="s">
        <v>224</v>
      </c>
      <c r="B289" s="65" t="s">
        <v>890</v>
      </c>
      <c r="C289" s="65" t="s">
        <v>890</v>
      </c>
      <c r="D289" s="74"/>
    </row>
    <row r="290" spans="1:4" ht="14.25">
      <c r="A290" s="65" t="s">
        <v>224</v>
      </c>
      <c r="B290" s="65" t="s">
        <v>891</v>
      </c>
      <c r="C290" s="65" t="s">
        <v>891</v>
      </c>
      <c r="D290" s="74"/>
    </row>
    <row r="291" spans="1:4" ht="14.25">
      <c r="A291" s="65" t="s">
        <v>224</v>
      </c>
      <c r="B291" s="65" t="s">
        <v>892</v>
      </c>
      <c r="C291" s="65" t="s">
        <v>892</v>
      </c>
      <c r="D291" s="74"/>
    </row>
    <row r="292" spans="1:4" ht="14.25">
      <c r="A292" s="65" t="s">
        <v>224</v>
      </c>
      <c r="B292" s="65" t="s">
        <v>893</v>
      </c>
      <c r="C292" s="65" t="s">
        <v>893</v>
      </c>
      <c r="D292" s="74"/>
    </row>
    <row r="293" spans="1:4" ht="14.25">
      <c r="A293" s="65" t="s">
        <v>224</v>
      </c>
      <c r="B293" s="65" t="s">
        <v>894</v>
      </c>
      <c r="C293" s="65" t="s">
        <v>894</v>
      </c>
      <c r="D293" s="74"/>
    </row>
    <row r="294" spans="1:4" ht="14.25">
      <c r="A294" s="65" t="s">
        <v>224</v>
      </c>
      <c r="B294" s="65" t="s">
        <v>895</v>
      </c>
      <c r="C294" s="65" t="s">
        <v>895</v>
      </c>
      <c r="D294" s="74"/>
    </row>
    <row r="295" spans="1:4" ht="14.25">
      <c r="A295" s="65" t="s">
        <v>224</v>
      </c>
      <c r="B295" s="65" t="s">
        <v>896</v>
      </c>
      <c r="C295" s="65" t="s">
        <v>896</v>
      </c>
      <c r="D295" s="74"/>
    </row>
    <row r="296" spans="1:4" ht="14.25">
      <c r="A296" s="65" t="s">
        <v>224</v>
      </c>
      <c r="B296" s="65" t="s">
        <v>897</v>
      </c>
      <c r="C296" s="65" t="s">
        <v>897</v>
      </c>
      <c r="D296" s="74"/>
    </row>
    <row r="297" spans="1:4" ht="14.25">
      <c r="A297" s="65" t="s">
        <v>224</v>
      </c>
      <c r="B297" s="65" t="s">
        <v>898</v>
      </c>
      <c r="C297" s="65" t="s">
        <v>898</v>
      </c>
      <c r="D297" s="74"/>
    </row>
    <row r="298" spans="1:4" ht="14.25">
      <c r="A298" s="65" t="s">
        <v>224</v>
      </c>
      <c r="B298" s="65" t="s">
        <v>899</v>
      </c>
      <c r="C298" s="65" t="s">
        <v>899</v>
      </c>
      <c r="D298" s="74"/>
    </row>
    <row r="299" spans="1:4" ht="14.25">
      <c r="A299" s="65" t="s">
        <v>224</v>
      </c>
      <c r="B299" s="65" t="s">
        <v>900</v>
      </c>
      <c r="C299" s="65" t="s">
        <v>900</v>
      </c>
      <c r="D299" s="74"/>
    </row>
    <row r="300" spans="1:4" ht="14.25">
      <c r="A300" s="65" t="s">
        <v>224</v>
      </c>
      <c r="B300" s="65" t="s">
        <v>901</v>
      </c>
      <c r="C300" s="65" t="s">
        <v>901</v>
      </c>
      <c r="D300" s="74"/>
    </row>
    <row r="301" spans="1:4" ht="14.25">
      <c r="A301" s="65" t="s">
        <v>224</v>
      </c>
      <c r="B301" s="65" t="s">
        <v>902</v>
      </c>
      <c r="C301" s="65" t="s">
        <v>902</v>
      </c>
      <c r="D301" s="74"/>
    </row>
    <row r="302" spans="1:4" ht="14.25">
      <c r="A302" s="65" t="s">
        <v>224</v>
      </c>
      <c r="B302" s="65" t="s">
        <v>903</v>
      </c>
      <c r="C302" s="65" t="s">
        <v>903</v>
      </c>
      <c r="D302" s="74"/>
    </row>
    <row r="303" spans="1:4" ht="14.25">
      <c r="A303" s="65" t="s">
        <v>224</v>
      </c>
      <c r="B303" s="65" t="s">
        <v>904</v>
      </c>
      <c r="C303" s="65" t="s">
        <v>904</v>
      </c>
      <c r="D303" s="74"/>
    </row>
    <row r="304" spans="1:4" ht="14.25">
      <c r="A304" s="65" t="s">
        <v>224</v>
      </c>
      <c r="B304" s="65" t="s">
        <v>905</v>
      </c>
      <c r="C304" s="65" t="s">
        <v>905</v>
      </c>
      <c r="D304" s="74"/>
    </row>
    <row r="305" spans="1:4" ht="14.25">
      <c r="A305" s="65" t="s">
        <v>224</v>
      </c>
      <c r="B305" s="65" t="s">
        <v>906</v>
      </c>
      <c r="C305" s="65" t="s">
        <v>906</v>
      </c>
      <c r="D305" s="74"/>
    </row>
    <row r="306" spans="1:4" ht="14.25">
      <c r="A306" s="65" t="s">
        <v>224</v>
      </c>
      <c r="B306" s="65" t="s">
        <v>907</v>
      </c>
      <c r="C306" s="65" t="s">
        <v>907</v>
      </c>
      <c r="D306" s="74"/>
    </row>
    <row r="307" spans="1:4" ht="14.25">
      <c r="A307" s="65" t="s">
        <v>224</v>
      </c>
      <c r="B307" s="65" t="s">
        <v>908</v>
      </c>
      <c r="C307" s="65" t="s">
        <v>908</v>
      </c>
      <c r="D307" s="74"/>
    </row>
    <row r="308" spans="1:4" ht="14.25">
      <c r="A308" s="65" t="s">
        <v>224</v>
      </c>
      <c r="B308" s="65" t="s">
        <v>909</v>
      </c>
      <c r="C308" s="65" t="s">
        <v>909</v>
      </c>
      <c r="D308" s="74"/>
    </row>
    <row r="309" spans="1:4" ht="14.25">
      <c r="A309" s="65" t="s">
        <v>224</v>
      </c>
      <c r="B309" s="65" t="s">
        <v>910</v>
      </c>
      <c r="C309" s="65" t="s">
        <v>910</v>
      </c>
      <c r="D309" s="74"/>
    </row>
    <row r="310" spans="1:4" ht="14.25">
      <c r="A310" s="65" t="s">
        <v>224</v>
      </c>
      <c r="B310" s="65" t="s">
        <v>911</v>
      </c>
      <c r="C310" s="65" t="s">
        <v>911</v>
      </c>
      <c r="D310" s="74"/>
    </row>
    <row r="311" spans="1:4" ht="14.25">
      <c r="A311" s="65" t="s">
        <v>224</v>
      </c>
      <c r="B311" s="65" t="s">
        <v>912</v>
      </c>
      <c r="C311" s="65" t="s">
        <v>912</v>
      </c>
      <c r="D311" s="74"/>
    </row>
    <row r="312" spans="1:4" ht="14.25">
      <c r="A312" s="65" t="s">
        <v>224</v>
      </c>
      <c r="B312" s="65" t="s">
        <v>913</v>
      </c>
      <c r="C312" s="65" t="s">
        <v>913</v>
      </c>
      <c r="D312" s="74"/>
    </row>
    <row r="313" spans="1:4" ht="14.25">
      <c r="A313" s="65" t="s">
        <v>224</v>
      </c>
      <c r="B313" s="65" t="s">
        <v>914</v>
      </c>
      <c r="C313" s="65" t="s">
        <v>914</v>
      </c>
      <c r="D313" s="74"/>
    </row>
    <row r="314" spans="1:4" ht="14.25">
      <c r="A314" s="65" t="s">
        <v>224</v>
      </c>
      <c r="B314" s="65" t="s">
        <v>915</v>
      </c>
      <c r="C314" s="65" t="s">
        <v>915</v>
      </c>
      <c r="D314" s="74"/>
    </row>
    <row r="315" spans="1:4" ht="14.25">
      <c r="A315" s="65" t="s">
        <v>224</v>
      </c>
      <c r="B315" s="65" t="s">
        <v>916</v>
      </c>
      <c r="C315" s="65" t="s">
        <v>916</v>
      </c>
      <c r="D315" s="74"/>
    </row>
    <row r="316" spans="1:4" ht="14.25">
      <c r="A316" s="65" t="s">
        <v>224</v>
      </c>
      <c r="B316" s="65" t="s">
        <v>917</v>
      </c>
      <c r="C316" s="65" t="s">
        <v>917</v>
      </c>
      <c r="D316" s="74"/>
    </row>
    <row r="317" spans="1:4" ht="14.25">
      <c r="A317" s="65" t="s">
        <v>224</v>
      </c>
      <c r="B317" s="65" t="s">
        <v>918</v>
      </c>
      <c r="C317" s="65" t="s">
        <v>918</v>
      </c>
      <c r="D317" s="74"/>
    </row>
    <row r="318" spans="1:4" ht="14.25">
      <c r="A318" s="65" t="s">
        <v>224</v>
      </c>
      <c r="B318" s="65" t="s">
        <v>919</v>
      </c>
      <c r="C318" s="65" t="s">
        <v>919</v>
      </c>
      <c r="D318" s="74"/>
    </row>
    <row r="319" spans="1:4" ht="14.25">
      <c r="A319" s="65" t="s">
        <v>224</v>
      </c>
      <c r="B319" s="65" t="s">
        <v>920</v>
      </c>
      <c r="C319" s="65" t="s">
        <v>920</v>
      </c>
      <c r="D319" s="74"/>
    </row>
    <row r="320" spans="1:4" ht="14.25">
      <c r="A320" s="65" t="s">
        <v>224</v>
      </c>
      <c r="B320" s="65" t="s">
        <v>921</v>
      </c>
      <c r="C320" s="65" t="s">
        <v>921</v>
      </c>
      <c r="D320" s="74"/>
    </row>
    <row r="321" spans="1:4" ht="14.25">
      <c r="A321" s="65" t="s">
        <v>224</v>
      </c>
      <c r="B321" s="65" t="s">
        <v>922</v>
      </c>
      <c r="C321" s="65" t="s">
        <v>922</v>
      </c>
      <c r="D321" s="74"/>
    </row>
    <row r="322" spans="1:4" ht="14.25">
      <c r="A322" s="65" t="s">
        <v>224</v>
      </c>
      <c r="B322" s="65" t="s">
        <v>923</v>
      </c>
      <c r="C322" s="65" t="s">
        <v>923</v>
      </c>
      <c r="D322" s="74"/>
    </row>
    <row r="323" spans="1:4" ht="14.25">
      <c r="A323" s="65" t="s">
        <v>224</v>
      </c>
      <c r="B323" s="65" t="s">
        <v>924</v>
      </c>
      <c r="C323" s="65" t="s">
        <v>924</v>
      </c>
      <c r="D323" s="74"/>
    </row>
    <row r="324" spans="1:4" ht="14.25">
      <c r="A324" s="65" t="s">
        <v>224</v>
      </c>
      <c r="B324" s="65" t="s">
        <v>925</v>
      </c>
      <c r="C324" s="65" t="s">
        <v>925</v>
      </c>
      <c r="D324" s="74"/>
    </row>
    <row r="325" spans="1:4" ht="14.25">
      <c r="A325" s="65" t="s">
        <v>224</v>
      </c>
      <c r="B325" s="65" t="s">
        <v>926</v>
      </c>
      <c r="C325" s="65" t="s">
        <v>926</v>
      </c>
      <c r="D325" s="74"/>
    </row>
    <row r="326" spans="1:4" ht="14.25">
      <c r="A326" s="65" t="s">
        <v>224</v>
      </c>
      <c r="B326" s="65" t="s">
        <v>927</v>
      </c>
      <c r="C326" s="65" t="s">
        <v>927</v>
      </c>
      <c r="D326" s="74"/>
    </row>
    <row r="327" spans="1:4" ht="14.25">
      <c r="A327" s="65" t="s">
        <v>224</v>
      </c>
      <c r="B327" s="65" t="s">
        <v>928</v>
      </c>
      <c r="C327" s="65" t="s">
        <v>928</v>
      </c>
      <c r="D327" s="74"/>
    </row>
    <row r="328" spans="1:4" ht="14.25">
      <c r="A328" s="65" t="s">
        <v>85</v>
      </c>
      <c r="B328" s="73" t="s">
        <v>154</v>
      </c>
      <c r="C328" s="73" t="s">
        <v>599</v>
      </c>
      <c r="D328" s="76"/>
    </row>
    <row r="329" spans="1:4" ht="14.25">
      <c r="A329" s="65" t="s">
        <v>85</v>
      </c>
      <c r="B329" s="75" t="s">
        <v>87</v>
      </c>
      <c r="C329" s="75" t="s">
        <v>189</v>
      </c>
      <c r="D329" s="76"/>
    </row>
    <row r="330" spans="1:4" ht="14.25">
      <c r="A330" s="65" t="s">
        <v>85</v>
      </c>
      <c r="B330" s="75" t="s">
        <v>88</v>
      </c>
      <c r="C330" s="75" t="s">
        <v>190</v>
      </c>
      <c r="D330" s="76"/>
    </row>
    <row r="331" spans="1:4" ht="14.25">
      <c r="A331" s="65" t="s">
        <v>85</v>
      </c>
      <c r="B331" s="75" t="s">
        <v>95</v>
      </c>
      <c r="C331" s="75" t="s">
        <v>191</v>
      </c>
      <c r="D331" s="76"/>
    </row>
    <row r="332" spans="1:4" ht="14.25">
      <c r="A332" s="65" t="s">
        <v>85</v>
      </c>
      <c r="B332" s="75" t="s">
        <v>92</v>
      </c>
      <c r="C332" s="75" t="s">
        <v>192</v>
      </c>
      <c r="D332" s="76"/>
    </row>
    <row r="333" spans="1:4" ht="14.25">
      <c r="A333" s="65" t="s">
        <v>85</v>
      </c>
      <c r="B333" s="75" t="s">
        <v>97</v>
      </c>
      <c r="C333" s="75" t="s">
        <v>193</v>
      </c>
      <c r="D333" s="76"/>
    </row>
    <row r="334" spans="1:4" ht="14.25">
      <c r="A334" s="65" t="s">
        <v>85</v>
      </c>
      <c r="B334" s="75" t="s">
        <v>140</v>
      </c>
      <c r="C334" s="75" t="s">
        <v>194</v>
      </c>
      <c r="D334" s="76"/>
    </row>
    <row r="335" spans="1:4" ht="14.25">
      <c r="A335" s="65" t="s">
        <v>85</v>
      </c>
      <c r="B335" s="75" t="s">
        <v>93</v>
      </c>
      <c r="C335" s="75" t="s">
        <v>195</v>
      </c>
      <c r="D335" s="76"/>
    </row>
    <row r="336" spans="1:4" ht="14.25">
      <c r="A336" s="65" t="s">
        <v>85</v>
      </c>
      <c r="B336" s="75" t="s">
        <v>354</v>
      </c>
      <c r="C336" s="75" t="s">
        <v>196</v>
      </c>
      <c r="D336" s="76"/>
    </row>
    <row r="337" spans="1:4" ht="14.25">
      <c r="A337" s="65" t="s">
        <v>85</v>
      </c>
      <c r="B337" s="75" t="s">
        <v>355</v>
      </c>
      <c r="C337" s="75" t="s">
        <v>197</v>
      </c>
      <c r="D337" s="76"/>
    </row>
    <row r="338" spans="1:4" ht="14.25">
      <c r="A338" s="65" t="s">
        <v>85</v>
      </c>
      <c r="B338" s="75" t="s">
        <v>94</v>
      </c>
      <c r="C338" s="75" t="s">
        <v>198</v>
      </c>
      <c r="D338" s="76"/>
    </row>
    <row r="339" spans="1:4" ht="14.25">
      <c r="A339" s="65" t="s">
        <v>85</v>
      </c>
      <c r="B339" s="75" t="s">
        <v>91</v>
      </c>
      <c r="C339" s="75" t="s">
        <v>199</v>
      </c>
      <c r="D339" s="76"/>
    </row>
    <row r="340" spans="1:4" ht="14.25">
      <c r="A340" s="65" t="s">
        <v>85</v>
      </c>
      <c r="B340" s="105" t="s">
        <v>89</v>
      </c>
      <c r="C340" s="105" t="s">
        <v>200</v>
      </c>
      <c r="D340" s="76"/>
    </row>
    <row r="341" spans="1:4" ht="14.25">
      <c r="A341" s="65" t="s">
        <v>85</v>
      </c>
      <c r="B341" s="105" t="s">
        <v>96</v>
      </c>
      <c r="C341" s="105" t="s">
        <v>360</v>
      </c>
      <c r="D341" s="76"/>
    </row>
    <row r="342" spans="1:4" ht="14.25">
      <c r="A342" s="65" t="s">
        <v>85</v>
      </c>
      <c r="B342" s="105" t="s">
        <v>98</v>
      </c>
      <c r="C342" s="105" t="s">
        <v>201</v>
      </c>
      <c r="D342" s="76"/>
    </row>
    <row r="343" spans="1:4" ht="14.25">
      <c r="A343" s="65" t="s">
        <v>85</v>
      </c>
      <c r="B343" s="75" t="s">
        <v>356</v>
      </c>
      <c r="C343" s="75" t="s">
        <v>202</v>
      </c>
      <c r="D343" s="76"/>
    </row>
    <row r="344" spans="1:4" ht="14.25">
      <c r="A344" s="65" t="s">
        <v>85</v>
      </c>
      <c r="B344" s="75" t="s">
        <v>357</v>
      </c>
      <c r="C344" s="75" t="s">
        <v>203</v>
      </c>
      <c r="D344" s="76"/>
    </row>
    <row r="345" spans="1:4" ht="14.25">
      <c r="A345" s="65" t="s">
        <v>85</v>
      </c>
      <c r="B345" s="75" t="s">
        <v>141</v>
      </c>
      <c r="C345" s="75" t="s">
        <v>204</v>
      </c>
      <c r="D345" s="76"/>
    </row>
    <row r="346" spans="1:4" ht="14.25">
      <c r="A346" s="65" t="s">
        <v>85</v>
      </c>
      <c r="B346" s="75" t="s">
        <v>358</v>
      </c>
      <c r="C346" s="75" t="s">
        <v>205</v>
      </c>
      <c r="D346" s="76"/>
    </row>
    <row r="347" spans="1:4" ht="14.25">
      <c r="A347" s="65" t="s">
        <v>85</v>
      </c>
      <c r="B347" s="75" t="s">
        <v>359</v>
      </c>
      <c r="C347" s="75" t="s">
        <v>361</v>
      </c>
      <c r="D347" s="76"/>
    </row>
    <row r="348" spans="1:4" ht="14.25">
      <c r="A348" s="65" t="s">
        <v>85</v>
      </c>
      <c r="B348" s="73" t="s">
        <v>109</v>
      </c>
      <c r="C348" s="73" t="s">
        <v>1004</v>
      </c>
      <c r="D348" s="76"/>
    </row>
    <row r="349" spans="1:4" ht="14.25">
      <c r="A349" s="67" t="s">
        <v>403</v>
      </c>
      <c r="B349" s="75">
        <v>0</v>
      </c>
      <c r="C349" s="75">
        <v>0</v>
      </c>
      <c r="D349" s="76"/>
    </row>
    <row r="350" spans="1:4" ht="14.25">
      <c r="A350" s="67" t="s">
        <v>403</v>
      </c>
      <c r="B350" s="75">
        <v>8</v>
      </c>
      <c r="C350" s="75">
        <v>8</v>
      </c>
      <c r="D350" s="76"/>
    </row>
    <row r="351" spans="1:4" ht="14.25">
      <c r="A351" s="65" t="s">
        <v>582</v>
      </c>
      <c r="B351" s="73" t="s">
        <v>370</v>
      </c>
      <c r="C351" s="73" t="s">
        <v>370</v>
      </c>
      <c r="D351" s="74"/>
    </row>
    <row r="352" spans="1:4" ht="14.25">
      <c r="A352" s="65" t="s">
        <v>582</v>
      </c>
      <c r="B352" s="73" t="s">
        <v>455</v>
      </c>
      <c r="C352" s="73" t="s">
        <v>455</v>
      </c>
      <c r="D352" s="74"/>
    </row>
    <row r="353" spans="1:4" ht="14.25">
      <c r="A353" s="65" t="s">
        <v>582</v>
      </c>
      <c r="B353" s="73" t="s">
        <v>565</v>
      </c>
      <c r="C353" s="73" t="s">
        <v>565</v>
      </c>
      <c r="D353" s="74"/>
    </row>
    <row r="354" spans="1:4" ht="14.25">
      <c r="A354" s="65" t="s">
        <v>582</v>
      </c>
      <c r="B354" s="73" t="s">
        <v>566</v>
      </c>
      <c r="C354" s="73" t="s">
        <v>566</v>
      </c>
      <c r="D354" s="74"/>
    </row>
    <row r="355" spans="1:4" ht="14.25">
      <c r="A355" s="65" t="s">
        <v>582</v>
      </c>
      <c r="B355" s="73" t="s">
        <v>567</v>
      </c>
      <c r="C355" s="73" t="s">
        <v>567</v>
      </c>
      <c r="D355" s="74"/>
    </row>
    <row r="356" spans="1:4" ht="14.25">
      <c r="A356" s="65" t="s">
        <v>582</v>
      </c>
      <c r="B356" s="73" t="s">
        <v>568</v>
      </c>
      <c r="C356" s="73" t="s">
        <v>568</v>
      </c>
      <c r="D356" s="74"/>
    </row>
    <row r="357" spans="1:4" ht="14.25">
      <c r="A357" s="65" t="s">
        <v>582</v>
      </c>
      <c r="B357" s="73" t="s">
        <v>569</v>
      </c>
      <c r="C357" s="73" t="s">
        <v>569</v>
      </c>
      <c r="D357" s="74"/>
    </row>
    <row r="358" spans="1:4" ht="14.25">
      <c r="A358" s="65" t="s">
        <v>582</v>
      </c>
      <c r="B358" s="73" t="s">
        <v>570</v>
      </c>
      <c r="C358" s="73" t="s">
        <v>570</v>
      </c>
      <c r="D358" s="74"/>
    </row>
    <row r="359" spans="1:4" ht="14.25">
      <c r="A359" s="65" t="s">
        <v>582</v>
      </c>
      <c r="B359" s="73" t="s">
        <v>571</v>
      </c>
      <c r="C359" s="73" t="s">
        <v>571</v>
      </c>
      <c r="D359" s="74"/>
    </row>
    <row r="360" spans="1:4" ht="14.25">
      <c r="A360" s="65" t="s">
        <v>582</v>
      </c>
      <c r="B360" s="73" t="s">
        <v>572</v>
      </c>
      <c r="C360" s="73" t="s">
        <v>572</v>
      </c>
      <c r="D360" s="74"/>
    </row>
    <row r="361" spans="1:4" ht="14.25">
      <c r="A361" s="65" t="s">
        <v>582</v>
      </c>
      <c r="B361" s="73" t="s">
        <v>573</v>
      </c>
      <c r="C361" s="73" t="s">
        <v>573</v>
      </c>
      <c r="D361" s="74"/>
    </row>
    <row r="362" spans="1:4" ht="14.25">
      <c r="A362" s="65" t="s">
        <v>582</v>
      </c>
      <c r="B362" s="73" t="s">
        <v>574</v>
      </c>
      <c r="C362" s="73" t="s">
        <v>574</v>
      </c>
      <c r="D362" s="74"/>
    </row>
    <row r="363" spans="1:4" ht="14.25">
      <c r="A363" s="65" t="s">
        <v>582</v>
      </c>
      <c r="B363" s="73" t="s">
        <v>575</v>
      </c>
      <c r="C363" s="73" t="s">
        <v>575</v>
      </c>
      <c r="D363" s="74"/>
    </row>
    <row r="364" spans="1:4" ht="14.25">
      <c r="A364" s="65" t="s">
        <v>582</v>
      </c>
      <c r="B364" s="73" t="s">
        <v>576</v>
      </c>
      <c r="C364" s="73" t="s">
        <v>576</v>
      </c>
      <c r="D364" s="74"/>
    </row>
    <row r="365" spans="1:4" ht="14.25">
      <c r="A365" s="65" t="s">
        <v>582</v>
      </c>
      <c r="B365" s="73" t="s">
        <v>577</v>
      </c>
      <c r="C365" s="73" t="s">
        <v>577</v>
      </c>
      <c r="D365" s="74"/>
    </row>
    <row r="366" spans="1:4" ht="14.25">
      <c r="A366" s="65" t="s">
        <v>582</v>
      </c>
      <c r="B366" s="73" t="s">
        <v>578</v>
      </c>
      <c r="C366" s="73" t="s">
        <v>578</v>
      </c>
      <c r="D366" s="74"/>
    </row>
    <row r="367" spans="1:4" ht="14.25">
      <c r="A367" s="65" t="s">
        <v>582</v>
      </c>
      <c r="B367" s="73" t="s">
        <v>579</v>
      </c>
      <c r="C367" s="73" t="s">
        <v>579</v>
      </c>
      <c r="D367" s="74"/>
    </row>
    <row r="368" spans="1:4" ht="14.25">
      <c r="A368" s="63" t="s">
        <v>582</v>
      </c>
      <c r="B368" s="73" t="s">
        <v>580</v>
      </c>
      <c r="C368" s="73" t="s">
        <v>580</v>
      </c>
      <c r="D368" s="74"/>
    </row>
    <row r="369" spans="1:4" ht="14.25">
      <c r="A369" s="63" t="s">
        <v>582</v>
      </c>
      <c r="B369" s="73" t="s">
        <v>581</v>
      </c>
      <c r="C369" s="73" t="s">
        <v>581</v>
      </c>
      <c r="D369" s="74"/>
    </row>
    <row r="370" spans="1:4" ht="14.25">
      <c r="A370" s="63" t="s">
        <v>337</v>
      </c>
      <c r="B370" s="75" t="s">
        <v>316</v>
      </c>
      <c r="C370" s="75" t="s">
        <v>316</v>
      </c>
      <c r="D370" s="76"/>
    </row>
    <row r="371" spans="1:4" ht="14.25">
      <c r="A371" s="65" t="s">
        <v>337</v>
      </c>
      <c r="B371" s="75" t="s">
        <v>137</v>
      </c>
      <c r="C371" s="75" t="s">
        <v>137</v>
      </c>
      <c r="D371" s="76"/>
    </row>
    <row r="372" spans="1:4" ht="14.25">
      <c r="A372" s="65" t="s">
        <v>337</v>
      </c>
      <c r="B372" s="75" t="s">
        <v>39</v>
      </c>
      <c r="C372" s="75" t="s">
        <v>39</v>
      </c>
      <c r="D372" s="76"/>
    </row>
    <row r="373" spans="1:4" ht="14.25">
      <c r="A373" s="63" t="s">
        <v>992</v>
      </c>
      <c r="B373" s="73">
        <v>0.5</v>
      </c>
      <c r="C373" s="65">
        <v>0.5</v>
      </c>
      <c r="D373" s="74"/>
    </row>
    <row r="374" spans="1:4" ht="14.25">
      <c r="A374" s="63" t="s">
        <v>992</v>
      </c>
      <c r="B374" s="73">
        <v>0.75</v>
      </c>
      <c r="C374" s="65">
        <v>0.75</v>
      </c>
      <c r="D374" s="74"/>
    </row>
    <row r="375" spans="1:4" ht="14.25">
      <c r="A375" s="63" t="s">
        <v>992</v>
      </c>
      <c r="B375" s="73">
        <v>1</v>
      </c>
      <c r="C375" s="65">
        <v>1</v>
      </c>
      <c r="D375" s="74"/>
    </row>
    <row r="376" spans="1:4" ht="14.25">
      <c r="A376" s="63" t="s">
        <v>992</v>
      </c>
      <c r="B376" s="73">
        <v>1.25</v>
      </c>
      <c r="C376" s="65">
        <v>1.25</v>
      </c>
      <c r="D376" s="74"/>
    </row>
    <row r="377" spans="1:4" ht="14.25">
      <c r="A377" s="63" t="s">
        <v>992</v>
      </c>
      <c r="B377" s="73">
        <v>1.5</v>
      </c>
      <c r="C377" s="65">
        <v>1.5</v>
      </c>
      <c r="D377" s="74"/>
    </row>
    <row r="378" spans="1:4" ht="14.25">
      <c r="A378" s="63" t="s">
        <v>992</v>
      </c>
      <c r="B378" s="73">
        <v>1.75</v>
      </c>
      <c r="C378" s="65">
        <v>1.75</v>
      </c>
      <c r="D378" s="74"/>
    </row>
    <row r="379" spans="1:4" ht="14.25">
      <c r="A379" s="63" t="s">
        <v>992</v>
      </c>
      <c r="B379" s="73">
        <v>2</v>
      </c>
      <c r="C379" s="65">
        <v>2</v>
      </c>
      <c r="D379" s="74"/>
    </row>
    <row r="380" spans="1:4" ht="14.25">
      <c r="A380" s="63" t="s">
        <v>992</v>
      </c>
      <c r="B380" s="73">
        <v>2.25</v>
      </c>
      <c r="C380" s="65">
        <v>2.25</v>
      </c>
      <c r="D380" s="74"/>
    </row>
    <row r="381" spans="1:4" ht="14.25">
      <c r="A381" s="65" t="s">
        <v>992</v>
      </c>
      <c r="B381" s="73">
        <v>2.5</v>
      </c>
      <c r="C381" s="65">
        <v>2.5</v>
      </c>
      <c r="D381" s="74"/>
    </row>
    <row r="382" spans="1:4" ht="14.25">
      <c r="A382" s="65" t="s">
        <v>992</v>
      </c>
      <c r="B382" s="73">
        <v>2.75</v>
      </c>
      <c r="C382" s="65">
        <v>2.75</v>
      </c>
      <c r="D382" s="74"/>
    </row>
    <row r="383" spans="1:4" ht="14.25">
      <c r="A383" s="65" t="s">
        <v>992</v>
      </c>
      <c r="B383" s="73">
        <v>3</v>
      </c>
      <c r="C383" s="65">
        <v>3</v>
      </c>
      <c r="D383" s="74"/>
    </row>
    <row r="384" spans="1:4" ht="14.25">
      <c r="A384" s="65" t="s">
        <v>992</v>
      </c>
      <c r="B384" s="73">
        <v>3.25</v>
      </c>
      <c r="C384" s="65">
        <v>3.25</v>
      </c>
      <c r="D384" s="74"/>
    </row>
    <row r="385" spans="1:4" ht="14.25">
      <c r="A385" s="63" t="s">
        <v>992</v>
      </c>
      <c r="B385" s="73">
        <v>3.5</v>
      </c>
      <c r="C385" s="65">
        <v>3.5</v>
      </c>
      <c r="D385" s="74"/>
    </row>
    <row r="386" spans="1:4" ht="14.25">
      <c r="A386" s="63" t="s">
        <v>992</v>
      </c>
      <c r="B386" s="73">
        <v>3.75</v>
      </c>
      <c r="C386" s="65">
        <v>3.75</v>
      </c>
      <c r="D386" s="74"/>
    </row>
    <row r="387" spans="1:4" ht="14.25">
      <c r="A387" s="65" t="s">
        <v>992</v>
      </c>
      <c r="B387" s="73">
        <v>4</v>
      </c>
      <c r="C387" s="65">
        <v>4</v>
      </c>
      <c r="D387" s="74"/>
    </row>
    <row r="388" spans="1:4" ht="14.25">
      <c r="A388" s="65" t="s">
        <v>992</v>
      </c>
      <c r="B388" s="73">
        <v>4.25</v>
      </c>
      <c r="C388" s="65">
        <v>4.25</v>
      </c>
      <c r="D388" s="74"/>
    </row>
    <row r="389" spans="1:4" ht="14.25">
      <c r="A389" s="65" t="s">
        <v>992</v>
      </c>
      <c r="B389" s="73">
        <v>4.5</v>
      </c>
      <c r="C389" s="65">
        <v>4.5</v>
      </c>
      <c r="D389" s="74"/>
    </row>
    <row r="390" spans="1:4" ht="14.25">
      <c r="A390" s="65" t="s">
        <v>992</v>
      </c>
      <c r="B390" s="73">
        <v>4.75</v>
      </c>
      <c r="C390" s="65">
        <v>4.75</v>
      </c>
      <c r="D390" s="74"/>
    </row>
    <row r="391" spans="1:4" ht="14.25">
      <c r="A391" s="65" t="s">
        <v>992</v>
      </c>
      <c r="B391" s="73">
        <v>5</v>
      </c>
      <c r="C391" s="65">
        <v>5</v>
      </c>
      <c r="D391" s="74"/>
    </row>
    <row r="392" spans="1:4" ht="24.4" customHeight="1">
      <c r="A392" s="65" t="s">
        <v>992</v>
      </c>
      <c r="B392" s="73">
        <v>5.25</v>
      </c>
      <c r="C392" s="65">
        <v>5.25</v>
      </c>
      <c r="D392" s="74"/>
    </row>
    <row r="393" spans="1:4" ht="14.25">
      <c r="A393" s="65" t="s">
        <v>992</v>
      </c>
      <c r="B393" s="73">
        <v>5.5</v>
      </c>
      <c r="C393" s="65">
        <v>5.5</v>
      </c>
      <c r="D393" s="74"/>
    </row>
    <row r="394" spans="1:4" ht="14.25">
      <c r="A394" s="65" t="s">
        <v>992</v>
      </c>
      <c r="B394" s="73">
        <v>5.75</v>
      </c>
      <c r="C394" s="65">
        <v>5.75</v>
      </c>
      <c r="D394" s="74"/>
    </row>
    <row r="395" spans="1:4" ht="12.95" customHeight="1">
      <c r="A395" s="65" t="s">
        <v>992</v>
      </c>
      <c r="B395" s="73">
        <v>6</v>
      </c>
      <c r="C395" s="65">
        <v>6</v>
      </c>
      <c r="D395" s="74"/>
    </row>
    <row r="396" spans="1:4" ht="12.95" customHeight="1">
      <c r="A396" s="65" t="s">
        <v>992</v>
      </c>
      <c r="B396" s="73">
        <v>6.25</v>
      </c>
      <c r="C396" s="65">
        <v>6.25</v>
      </c>
      <c r="D396" s="74"/>
    </row>
    <row r="397" spans="1:4" ht="12.95" customHeight="1">
      <c r="A397" s="65" t="s">
        <v>992</v>
      </c>
      <c r="B397" s="73">
        <v>6.5</v>
      </c>
      <c r="C397" s="65">
        <v>6.5</v>
      </c>
      <c r="D397" s="74"/>
    </row>
    <row r="398" spans="1:4" ht="14.25">
      <c r="A398" s="65" t="s">
        <v>992</v>
      </c>
      <c r="B398" s="73">
        <v>6.75</v>
      </c>
      <c r="C398" s="65">
        <v>6.75</v>
      </c>
      <c r="D398" s="74"/>
    </row>
    <row r="399" spans="1:4" ht="14.25">
      <c r="A399" s="65" t="s">
        <v>992</v>
      </c>
      <c r="B399" s="73">
        <v>7</v>
      </c>
      <c r="C399" s="65">
        <v>7</v>
      </c>
      <c r="D399" s="74"/>
    </row>
    <row r="400" spans="1:4" ht="14.25">
      <c r="A400" s="65" t="s">
        <v>992</v>
      </c>
      <c r="B400" s="73">
        <v>7.25</v>
      </c>
      <c r="C400" s="65">
        <v>7.25</v>
      </c>
      <c r="D400" s="74"/>
    </row>
    <row r="401" spans="1:4" ht="14.25">
      <c r="A401" s="65" t="s">
        <v>992</v>
      </c>
      <c r="B401" s="73">
        <v>7.5</v>
      </c>
      <c r="C401" s="65">
        <v>7.5</v>
      </c>
      <c r="D401" s="74"/>
    </row>
    <row r="402" spans="1:4" ht="14.25">
      <c r="A402" s="65" t="s">
        <v>992</v>
      </c>
      <c r="B402" s="73">
        <v>7.75</v>
      </c>
      <c r="C402" s="65">
        <v>7.75</v>
      </c>
      <c r="D402" s="74"/>
    </row>
    <row r="403" spans="1:4" ht="14.25">
      <c r="A403" s="65" t="s">
        <v>992</v>
      </c>
      <c r="B403" s="73">
        <v>8</v>
      </c>
      <c r="C403" s="65">
        <v>8</v>
      </c>
      <c r="D403" s="74"/>
    </row>
    <row r="404" spans="1:4" ht="14.25">
      <c r="A404" s="65" t="s">
        <v>992</v>
      </c>
      <c r="B404" s="73">
        <v>8.25</v>
      </c>
      <c r="C404" s="65">
        <v>8.25</v>
      </c>
      <c r="D404" s="74"/>
    </row>
    <row r="405" spans="1:4" ht="34.5" customHeight="1">
      <c r="A405" s="65" t="s">
        <v>992</v>
      </c>
      <c r="B405" s="73">
        <v>8.5</v>
      </c>
      <c r="C405" s="65">
        <v>8.5</v>
      </c>
      <c r="D405" s="74"/>
    </row>
    <row r="406" spans="1:4" ht="33" customHeight="1">
      <c r="A406" s="65" t="s">
        <v>992</v>
      </c>
      <c r="B406" s="73">
        <v>8.75</v>
      </c>
      <c r="C406" s="65">
        <v>8.75</v>
      </c>
      <c r="D406" s="74"/>
    </row>
    <row r="407" spans="1:4" ht="31.9" customHeight="1">
      <c r="A407" s="65" t="s">
        <v>992</v>
      </c>
      <c r="B407" s="73">
        <v>9</v>
      </c>
      <c r="C407" s="65">
        <v>9</v>
      </c>
      <c r="D407" s="74"/>
    </row>
    <row r="408" spans="1:4" ht="14.25">
      <c r="A408" s="65" t="s">
        <v>992</v>
      </c>
      <c r="B408" s="73">
        <v>9.25</v>
      </c>
      <c r="C408" s="65">
        <v>9.25</v>
      </c>
      <c r="D408" s="74"/>
    </row>
    <row r="409" spans="1:4" ht="14.25">
      <c r="A409" s="65" t="s">
        <v>992</v>
      </c>
      <c r="B409" s="73">
        <v>9.5</v>
      </c>
      <c r="C409" s="65">
        <v>9.5</v>
      </c>
      <c r="D409" s="74"/>
    </row>
    <row r="410" spans="1:4" ht="14.25">
      <c r="A410" s="65" t="s">
        <v>992</v>
      </c>
      <c r="B410" s="73">
        <v>9.75</v>
      </c>
      <c r="C410" s="65">
        <v>9.75</v>
      </c>
      <c r="D410" s="74"/>
    </row>
    <row r="411" spans="1:4" ht="14.25">
      <c r="A411" s="65" t="s">
        <v>992</v>
      </c>
      <c r="B411" s="73">
        <v>10</v>
      </c>
      <c r="C411" s="65">
        <v>10</v>
      </c>
      <c r="D411" s="74"/>
    </row>
    <row r="412" spans="1:4" ht="14.25">
      <c r="A412" s="65" t="s">
        <v>993</v>
      </c>
      <c r="B412" s="73">
        <v>7</v>
      </c>
      <c r="C412" s="65">
        <v>7</v>
      </c>
      <c r="D412" s="74"/>
    </row>
    <row r="413" spans="1:4" ht="14.25">
      <c r="A413" s="65" t="s">
        <v>993</v>
      </c>
      <c r="B413" s="73">
        <v>15</v>
      </c>
      <c r="C413" s="65">
        <v>15</v>
      </c>
      <c r="D413" s="74"/>
    </row>
    <row r="414" spans="1:4" ht="14.25">
      <c r="A414" s="65" t="s">
        <v>993</v>
      </c>
      <c r="B414" s="73">
        <v>30</v>
      </c>
      <c r="C414" s="65">
        <v>30</v>
      </c>
      <c r="D414" s="74"/>
    </row>
    <row r="415" spans="1:4" ht="14.25">
      <c r="A415" s="65" t="s">
        <v>993</v>
      </c>
      <c r="B415" s="73">
        <v>45</v>
      </c>
      <c r="C415" s="65">
        <v>45</v>
      </c>
      <c r="D415" s="74"/>
    </row>
    <row r="416" spans="1:4" ht="14.25">
      <c r="A416" s="65" t="s">
        <v>993</v>
      </c>
      <c r="B416" s="73">
        <v>60</v>
      </c>
      <c r="C416" s="65">
        <v>60</v>
      </c>
      <c r="D416" s="74"/>
    </row>
    <row r="417" spans="1:4" ht="14.25">
      <c r="A417" s="65" t="s">
        <v>993</v>
      </c>
      <c r="B417" s="73">
        <v>75</v>
      </c>
      <c r="C417" s="65">
        <v>75</v>
      </c>
      <c r="D417" s="74"/>
    </row>
    <row r="418" spans="1:4" ht="14.25">
      <c r="A418" s="63" t="s">
        <v>993</v>
      </c>
      <c r="B418" s="73">
        <v>90</v>
      </c>
      <c r="C418" s="65">
        <v>90</v>
      </c>
      <c r="D418" s="74"/>
    </row>
    <row r="419" spans="1:4" ht="14.25">
      <c r="A419" s="63" t="s">
        <v>492</v>
      </c>
      <c r="B419" s="75" t="s">
        <v>493</v>
      </c>
      <c r="C419" s="75" t="s">
        <v>493</v>
      </c>
      <c r="D419" s="76"/>
    </row>
    <row r="420" spans="1:4" ht="14.25">
      <c r="A420" s="63" t="s">
        <v>492</v>
      </c>
      <c r="B420" s="75" t="s">
        <v>494</v>
      </c>
      <c r="C420" s="75" t="s">
        <v>494</v>
      </c>
      <c r="D420" s="76"/>
    </row>
    <row r="421" spans="1:4" ht="14.25">
      <c r="A421" s="63" t="s">
        <v>447</v>
      </c>
      <c r="B421" s="73" t="s">
        <v>1005</v>
      </c>
      <c r="C421" s="73" t="s">
        <v>1005</v>
      </c>
      <c r="D421" s="76"/>
    </row>
    <row r="422" spans="1:4" ht="14.25">
      <c r="A422" s="63" t="s">
        <v>447</v>
      </c>
      <c r="B422" s="73" t="s">
        <v>1006</v>
      </c>
      <c r="C422" s="73" t="s">
        <v>1006</v>
      </c>
      <c r="D422" s="76"/>
    </row>
    <row r="423" spans="1:4" ht="14.25">
      <c r="A423" s="63" t="s">
        <v>959</v>
      </c>
      <c r="B423" s="73" t="s">
        <v>1007</v>
      </c>
      <c r="C423" s="73" t="s">
        <v>1007</v>
      </c>
      <c r="D423" s="74"/>
    </row>
    <row r="424" spans="1:4" ht="14.25">
      <c r="A424" s="63" t="s">
        <v>959</v>
      </c>
      <c r="B424" s="73" t="s">
        <v>1008</v>
      </c>
      <c r="C424" s="73" t="s">
        <v>1008</v>
      </c>
      <c r="D424" s="74"/>
    </row>
    <row r="425" spans="1:4" ht="14.25">
      <c r="A425" s="63" t="s">
        <v>959</v>
      </c>
      <c r="B425" s="73" t="s">
        <v>1782</v>
      </c>
      <c r="C425" s="73" t="s">
        <v>1782</v>
      </c>
      <c r="D425" s="74"/>
    </row>
    <row r="426" spans="1:4" ht="14.25">
      <c r="A426" s="65" t="s">
        <v>959</v>
      </c>
      <c r="B426" s="73" t="s">
        <v>1783</v>
      </c>
      <c r="C426" s="73" t="s">
        <v>1783</v>
      </c>
      <c r="D426" s="74"/>
    </row>
    <row r="427" spans="1:4" ht="14.25">
      <c r="A427" s="65" t="s">
        <v>959</v>
      </c>
      <c r="B427" s="73" t="s">
        <v>1009</v>
      </c>
      <c r="C427" s="73" t="s">
        <v>1009</v>
      </c>
      <c r="D427" s="74"/>
    </row>
    <row r="428" spans="1:4" ht="14.25">
      <c r="A428" s="65" t="s">
        <v>959</v>
      </c>
      <c r="B428" s="73" t="s">
        <v>1784</v>
      </c>
      <c r="C428" s="73" t="s">
        <v>1784</v>
      </c>
      <c r="D428" s="74"/>
    </row>
    <row r="429" spans="1:4" ht="14.25">
      <c r="A429" s="65" t="s">
        <v>959</v>
      </c>
      <c r="B429" s="73" t="s">
        <v>1785</v>
      </c>
      <c r="C429" s="73" t="s">
        <v>1785</v>
      </c>
      <c r="D429" s="74"/>
    </row>
    <row r="430" spans="1:4" ht="14.25">
      <c r="A430" s="65" t="s">
        <v>960</v>
      </c>
      <c r="B430" s="73" t="s">
        <v>1010</v>
      </c>
      <c r="C430" s="73" t="s">
        <v>1010</v>
      </c>
      <c r="D430" s="74"/>
    </row>
    <row r="431" spans="1:4" ht="14.25">
      <c r="A431" s="63" t="s">
        <v>960</v>
      </c>
      <c r="B431" s="73" t="s">
        <v>1011</v>
      </c>
      <c r="C431" s="73" t="s">
        <v>1011</v>
      </c>
      <c r="D431" s="74"/>
    </row>
    <row r="432" spans="1:4" ht="14.25">
      <c r="A432" s="63" t="s">
        <v>960</v>
      </c>
      <c r="B432" s="73" t="s">
        <v>1012</v>
      </c>
      <c r="C432" s="73" t="s">
        <v>1012</v>
      </c>
      <c r="D432" s="74"/>
    </row>
    <row r="433" spans="1:4" ht="14.25">
      <c r="A433" s="63" t="s">
        <v>960</v>
      </c>
      <c r="B433" s="73" t="s">
        <v>1013</v>
      </c>
      <c r="C433" s="73" t="s">
        <v>1013</v>
      </c>
      <c r="D433" s="74"/>
    </row>
    <row r="434" spans="1:4" ht="14.25">
      <c r="A434" s="65" t="s">
        <v>960</v>
      </c>
      <c r="B434" s="73" t="s">
        <v>1014</v>
      </c>
      <c r="C434" s="73" t="s">
        <v>1014</v>
      </c>
      <c r="D434" s="74"/>
    </row>
    <row r="435" spans="1:4" ht="14.25">
      <c r="A435" s="65" t="s">
        <v>960</v>
      </c>
      <c r="B435" s="73" t="s">
        <v>1786</v>
      </c>
      <c r="C435" s="73" t="s">
        <v>1786</v>
      </c>
      <c r="D435" s="74"/>
    </row>
    <row r="436" spans="1:4" ht="14.25">
      <c r="A436" s="65" t="s">
        <v>960</v>
      </c>
      <c r="B436" s="73" t="s">
        <v>1787</v>
      </c>
      <c r="C436" s="73" t="s">
        <v>1787</v>
      </c>
      <c r="D436" s="74"/>
    </row>
    <row r="437" spans="1:4" ht="14.25">
      <c r="A437" s="65" t="s">
        <v>960</v>
      </c>
      <c r="B437" s="118" t="s">
        <v>1015</v>
      </c>
      <c r="C437" s="118" t="s">
        <v>1015</v>
      </c>
      <c r="D437" s="74"/>
    </row>
    <row r="438" spans="1:4" ht="14.25">
      <c r="A438" s="65" t="s">
        <v>960</v>
      </c>
      <c r="B438" s="118" t="s">
        <v>1788</v>
      </c>
      <c r="C438" s="118" t="s">
        <v>1788</v>
      </c>
      <c r="D438" s="74"/>
    </row>
    <row r="439" spans="1:4" ht="14.25">
      <c r="A439" s="65" t="s">
        <v>960</v>
      </c>
      <c r="B439" s="73" t="s">
        <v>1016</v>
      </c>
      <c r="C439" s="73" t="s">
        <v>1016</v>
      </c>
      <c r="D439" s="74"/>
    </row>
    <row r="440" spans="1:4" ht="14.25">
      <c r="A440" s="65" t="s">
        <v>960</v>
      </c>
      <c r="B440" s="73" t="s">
        <v>1017</v>
      </c>
      <c r="C440" s="73" t="s">
        <v>1017</v>
      </c>
      <c r="D440" s="74"/>
    </row>
    <row r="441" spans="1:4" ht="14.25">
      <c r="A441" s="65" t="s">
        <v>960</v>
      </c>
      <c r="B441" s="118" t="s">
        <v>997</v>
      </c>
      <c r="C441" s="118" t="s">
        <v>997</v>
      </c>
      <c r="D441" s="74"/>
    </row>
    <row r="442" spans="1:4" ht="14.25">
      <c r="A442" s="65" t="s">
        <v>960</v>
      </c>
      <c r="B442" s="73" t="s">
        <v>1789</v>
      </c>
      <c r="C442" s="73" t="s">
        <v>1789</v>
      </c>
      <c r="D442" s="74"/>
    </row>
    <row r="443" spans="1:4" ht="14.25">
      <c r="A443" s="65" t="s">
        <v>960</v>
      </c>
      <c r="B443" s="73" t="s">
        <v>1018</v>
      </c>
      <c r="C443" s="73" t="s">
        <v>1018</v>
      </c>
      <c r="D443" s="74"/>
    </row>
    <row r="444" spans="1:4" ht="13.15" customHeight="1">
      <c r="A444" s="65" t="s">
        <v>960</v>
      </c>
      <c r="B444" s="73" t="s">
        <v>1019</v>
      </c>
      <c r="C444" s="73" t="s">
        <v>1019</v>
      </c>
      <c r="D444" s="74"/>
    </row>
    <row r="445" spans="1:4" ht="14.25">
      <c r="A445" s="65" t="s">
        <v>960</v>
      </c>
      <c r="B445" s="73" t="s">
        <v>1020</v>
      </c>
      <c r="C445" s="73" t="s">
        <v>1020</v>
      </c>
      <c r="D445" s="74"/>
    </row>
    <row r="446" spans="1:4" ht="14.25">
      <c r="A446" s="65" t="s">
        <v>960</v>
      </c>
      <c r="B446" s="118" t="s">
        <v>1021</v>
      </c>
      <c r="C446" s="118" t="s">
        <v>1021</v>
      </c>
      <c r="D446" s="74"/>
    </row>
    <row r="447" spans="1:4" ht="14.25">
      <c r="A447" s="65" t="s">
        <v>960</v>
      </c>
      <c r="B447" s="118" t="s">
        <v>1022</v>
      </c>
      <c r="C447" s="118" t="s">
        <v>1022</v>
      </c>
      <c r="D447" s="74"/>
    </row>
    <row r="448" spans="1:4" ht="14.25">
      <c r="A448" s="65" t="s">
        <v>960</v>
      </c>
      <c r="B448" s="118" t="s">
        <v>1023</v>
      </c>
      <c r="C448" s="118" t="s">
        <v>1023</v>
      </c>
      <c r="D448" s="74"/>
    </row>
    <row r="449" spans="1:4" ht="14.25">
      <c r="A449" s="65" t="s">
        <v>960</v>
      </c>
      <c r="B449" s="118"/>
      <c r="C449" s="119"/>
      <c r="D449" s="74"/>
    </row>
    <row r="450" spans="1:4" ht="14.25">
      <c r="A450" s="65" t="s">
        <v>960</v>
      </c>
      <c r="B450" s="118"/>
      <c r="C450" s="119"/>
      <c r="D450" s="74"/>
    </row>
    <row r="451" spans="1:4" ht="14.25">
      <c r="A451" s="65" t="s">
        <v>960</v>
      </c>
      <c r="B451" s="118"/>
      <c r="C451" s="119"/>
      <c r="D451" s="74"/>
    </row>
    <row r="452" spans="1:4" ht="14.25">
      <c r="A452" s="65" t="s">
        <v>961</v>
      </c>
      <c r="B452" s="65" t="s">
        <v>945</v>
      </c>
      <c r="C452" s="65" t="s">
        <v>945</v>
      </c>
      <c r="D452" s="74"/>
    </row>
    <row r="453" spans="1:4" ht="14.25">
      <c r="A453" s="65" t="s">
        <v>961</v>
      </c>
      <c r="B453" s="65" t="s">
        <v>946</v>
      </c>
      <c r="C453" s="65" t="s">
        <v>946</v>
      </c>
      <c r="D453" s="74"/>
    </row>
    <row r="454" spans="1:4" ht="14.25">
      <c r="A454" s="65" t="s">
        <v>961</v>
      </c>
      <c r="B454" s="65" t="s">
        <v>947</v>
      </c>
      <c r="C454" s="65" t="s">
        <v>947</v>
      </c>
      <c r="D454" s="74"/>
    </row>
    <row r="455" spans="1:4" ht="28.5">
      <c r="A455" s="65" t="s">
        <v>961</v>
      </c>
      <c r="B455" s="77" t="s">
        <v>1024</v>
      </c>
      <c r="C455" s="77" t="s">
        <v>1024</v>
      </c>
      <c r="D455" s="74"/>
    </row>
    <row r="456" spans="1:4" ht="28.5">
      <c r="A456" s="65" t="s">
        <v>961</v>
      </c>
      <c r="B456" s="77" t="s">
        <v>948</v>
      </c>
      <c r="C456" s="77" t="s">
        <v>948</v>
      </c>
      <c r="D456" s="74"/>
    </row>
    <row r="457" spans="1:4" ht="14.25">
      <c r="A457" s="65" t="s">
        <v>961</v>
      </c>
      <c r="B457" s="65" t="s">
        <v>1025</v>
      </c>
      <c r="C457" s="65" t="s">
        <v>1025</v>
      </c>
      <c r="D457" s="74"/>
    </row>
    <row r="458" spans="1:4" ht="14.25">
      <c r="A458" s="65" t="s">
        <v>961</v>
      </c>
      <c r="B458" s="65" t="s">
        <v>949</v>
      </c>
      <c r="C458" s="65" t="s">
        <v>949</v>
      </c>
      <c r="D458" s="74"/>
    </row>
    <row r="459" spans="1:4" ht="14.25">
      <c r="A459" s="65" t="s">
        <v>961</v>
      </c>
      <c r="B459" s="65" t="s">
        <v>950</v>
      </c>
      <c r="C459" s="65" t="s">
        <v>950</v>
      </c>
      <c r="D459" s="74"/>
    </row>
    <row r="460" spans="1:4" ht="14.25">
      <c r="A460" s="65" t="s">
        <v>961</v>
      </c>
      <c r="B460" s="65" t="s">
        <v>951</v>
      </c>
      <c r="C460" s="65" t="s">
        <v>951</v>
      </c>
      <c r="D460" s="74"/>
    </row>
    <row r="461" spans="1:4" ht="14.25">
      <c r="A461" s="65" t="s">
        <v>961</v>
      </c>
      <c r="B461" s="65" t="s">
        <v>952</v>
      </c>
      <c r="C461" s="65" t="s">
        <v>952</v>
      </c>
      <c r="D461" s="74"/>
    </row>
    <row r="462" spans="1:4" ht="14.25">
      <c r="A462" s="65" t="s">
        <v>961</v>
      </c>
      <c r="B462" s="65" t="s">
        <v>953</v>
      </c>
      <c r="C462" s="65" t="s">
        <v>953</v>
      </c>
      <c r="D462" s="74"/>
    </row>
    <row r="463" spans="1:4" ht="14.25">
      <c r="A463" s="65" t="s">
        <v>961</v>
      </c>
      <c r="B463" s="65" t="s">
        <v>954</v>
      </c>
      <c r="C463" s="65" t="s">
        <v>954</v>
      </c>
      <c r="D463" s="74"/>
    </row>
    <row r="464" spans="1:4" ht="14.25">
      <c r="A464" s="65" t="s">
        <v>961</v>
      </c>
      <c r="B464" s="65" t="s">
        <v>955</v>
      </c>
      <c r="C464" s="65" t="s">
        <v>955</v>
      </c>
      <c r="D464" s="74"/>
    </row>
    <row r="465" spans="1:4" ht="14.25">
      <c r="A465" s="65" t="s">
        <v>961</v>
      </c>
      <c r="B465" s="65" t="s">
        <v>956</v>
      </c>
      <c r="C465" s="65" t="s">
        <v>956</v>
      </c>
      <c r="D465" s="74"/>
    </row>
    <row r="466" spans="1:4" ht="14.25">
      <c r="A466" s="65" t="s">
        <v>961</v>
      </c>
      <c r="B466" s="65" t="s">
        <v>957</v>
      </c>
      <c r="C466" s="65" t="s">
        <v>957</v>
      </c>
      <c r="D466" s="74"/>
    </row>
    <row r="467" spans="1:4" ht="14.25">
      <c r="A467" s="65" t="s">
        <v>961</v>
      </c>
      <c r="B467" s="65" t="s">
        <v>1026</v>
      </c>
      <c r="C467" s="65" t="s">
        <v>1026</v>
      </c>
      <c r="D467" s="74"/>
    </row>
    <row r="468" spans="1:4" ht="14.25">
      <c r="A468" s="65" t="s">
        <v>961</v>
      </c>
      <c r="B468" s="65" t="s">
        <v>1027</v>
      </c>
      <c r="C468" s="65" t="s">
        <v>1027</v>
      </c>
      <c r="D468" s="74"/>
    </row>
    <row r="469" spans="1:4" ht="14.25">
      <c r="A469" s="65" t="s">
        <v>962</v>
      </c>
      <c r="B469" s="73" t="s">
        <v>1028</v>
      </c>
      <c r="C469" s="65" t="s">
        <v>1028</v>
      </c>
      <c r="D469" s="74"/>
    </row>
    <row r="470" spans="1:4" ht="14.25">
      <c r="A470" s="65" t="s">
        <v>962</v>
      </c>
      <c r="B470" s="73" t="s">
        <v>1029</v>
      </c>
      <c r="C470" s="65" t="s">
        <v>1029</v>
      </c>
      <c r="D470" s="74"/>
    </row>
    <row r="471" spans="1:4" ht="14.25">
      <c r="A471" s="65" t="s">
        <v>473</v>
      </c>
      <c r="B471" s="75" t="s">
        <v>148</v>
      </c>
      <c r="C471" s="75" t="s">
        <v>148</v>
      </c>
      <c r="D471" s="76"/>
    </row>
    <row r="472" spans="1:4" ht="14.25">
      <c r="A472" s="65" t="s">
        <v>473</v>
      </c>
      <c r="B472" s="75" t="s">
        <v>214</v>
      </c>
      <c r="C472" s="75" t="s">
        <v>214</v>
      </c>
      <c r="D472" s="76"/>
    </row>
    <row r="473" spans="1:4" ht="14.25">
      <c r="A473" s="65" t="s">
        <v>473</v>
      </c>
      <c r="B473" s="75" t="s">
        <v>158</v>
      </c>
      <c r="C473" s="75" t="s">
        <v>158</v>
      </c>
      <c r="D473" s="76"/>
    </row>
    <row r="474" spans="1:4" ht="14.25">
      <c r="A474" s="65" t="s">
        <v>473</v>
      </c>
      <c r="B474" s="75" t="s">
        <v>149</v>
      </c>
      <c r="C474" s="75" t="s">
        <v>149</v>
      </c>
      <c r="D474" s="76"/>
    </row>
    <row r="475" spans="1:4" ht="14.25">
      <c r="A475" s="65" t="s">
        <v>473</v>
      </c>
      <c r="B475" s="75" t="s">
        <v>150</v>
      </c>
      <c r="C475" s="75" t="s">
        <v>150</v>
      </c>
      <c r="D475" s="76"/>
    </row>
    <row r="476" spans="1:4" ht="14.25">
      <c r="A476" s="65" t="s">
        <v>963</v>
      </c>
      <c r="B476" s="73" t="s">
        <v>1030</v>
      </c>
      <c r="C476" s="73" t="s">
        <v>1030</v>
      </c>
      <c r="D476" s="76"/>
    </row>
    <row r="477" spans="1:4" ht="14.25">
      <c r="A477" s="65" t="s">
        <v>963</v>
      </c>
      <c r="B477" s="73" t="s">
        <v>1031</v>
      </c>
      <c r="C477" s="73" t="s">
        <v>1031</v>
      </c>
      <c r="D477" s="76"/>
    </row>
    <row r="478" spans="1:4" ht="14.25">
      <c r="A478" s="65" t="s">
        <v>963</v>
      </c>
      <c r="B478" s="73" t="s">
        <v>1032</v>
      </c>
      <c r="C478" s="73" t="s">
        <v>1032</v>
      </c>
      <c r="D478" s="76"/>
    </row>
    <row r="479" spans="1:4" ht="14.25">
      <c r="A479" s="65" t="s">
        <v>964</v>
      </c>
      <c r="B479" s="73" t="s">
        <v>1033</v>
      </c>
      <c r="C479" s="73" t="s">
        <v>1033</v>
      </c>
      <c r="D479" s="76"/>
    </row>
    <row r="480" spans="1:4" ht="14.25">
      <c r="A480" s="65" t="s">
        <v>964</v>
      </c>
      <c r="B480" s="73" t="s">
        <v>1034</v>
      </c>
      <c r="C480" s="73" t="s">
        <v>1034</v>
      </c>
      <c r="D480" s="76"/>
    </row>
    <row r="481" spans="1:4" ht="14.25">
      <c r="A481" s="65" t="s">
        <v>601</v>
      </c>
      <c r="B481" s="75" t="s">
        <v>490</v>
      </c>
      <c r="C481" s="75" t="s">
        <v>490</v>
      </c>
      <c r="D481" s="76"/>
    </row>
    <row r="482" spans="1:4" ht="14.25">
      <c r="A482" s="65" t="s">
        <v>601</v>
      </c>
      <c r="B482" s="75" t="s">
        <v>491</v>
      </c>
      <c r="C482" s="75" t="s">
        <v>491</v>
      </c>
      <c r="D482" s="76"/>
    </row>
    <row r="483" spans="1:4" ht="14.25">
      <c r="A483" s="65" t="s">
        <v>965</v>
      </c>
      <c r="B483" s="73" t="s">
        <v>1035</v>
      </c>
      <c r="C483" s="73" t="s">
        <v>1035</v>
      </c>
      <c r="D483" s="74"/>
    </row>
    <row r="484" spans="1:4" ht="14.25">
      <c r="A484" s="65" t="s">
        <v>965</v>
      </c>
      <c r="B484" s="73" t="s">
        <v>1036</v>
      </c>
      <c r="C484" s="73" t="s">
        <v>1036</v>
      </c>
      <c r="D484" s="74"/>
    </row>
    <row r="485" spans="1:4" ht="14.25">
      <c r="A485" s="65" t="s">
        <v>965</v>
      </c>
      <c r="B485" s="73" t="s">
        <v>1037</v>
      </c>
      <c r="C485" s="73" t="s">
        <v>1037</v>
      </c>
      <c r="D485" s="74"/>
    </row>
    <row r="486" spans="1:4" ht="14.25">
      <c r="A486" s="65" t="s">
        <v>965</v>
      </c>
      <c r="B486" s="73" t="s">
        <v>1038</v>
      </c>
      <c r="C486" s="73" t="s">
        <v>1038</v>
      </c>
      <c r="D486" s="74"/>
    </row>
    <row r="487" spans="1:4" ht="14.25">
      <c r="A487" s="65" t="s">
        <v>965</v>
      </c>
      <c r="B487" s="73" t="s">
        <v>1039</v>
      </c>
      <c r="C487" s="73" t="s">
        <v>1039</v>
      </c>
      <c r="D487" s="74"/>
    </row>
    <row r="488" spans="1:4" ht="14.25">
      <c r="A488" s="65" t="s">
        <v>218</v>
      </c>
      <c r="B488" s="75" t="s">
        <v>272</v>
      </c>
      <c r="C488" s="75" t="s">
        <v>272</v>
      </c>
      <c r="D488" s="76"/>
    </row>
    <row r="489" spans="1:4" ht="14.25">
      <c r="A489" s="65" t="s">
        <v>218</v>
      </c>
      <c r="B489" s="75" t="s">
        <v>273</v>
      </c>
      <c r="C489" s="75" t="s">
        <v>273</v>
      </c>
      <c r="D489" s="76"/>
    </row>
    <row r="490" spans="1:4" ht="14.25">
      <c r="A490" s="65" t="s">
        <v>218</v>
      </c>
      <c r="B490" s="73" t="s">
        <v>109</v>
      </c>
      <c r="C490" s="73" t="s">
        <v>109</v>
      </c>
      <c r="D490" s="76"/>
    </row>
    <row r="491" spans="1:4" ht="14.25">
      <c r="A491" s="65" t="s">
        <v>1740</v>
      </c>
      <c r="B491" s="104">
        <v>500000</v>
      </c>
      <c r="C491" s="104">
        <v>500000</v>
      </c>
      <c r="D491" s="74"/>
    </row>
    <row r="492" spans="1:4" ht="14.25">
      <c r="A492" s="65" t="s">
        <v>1740</v>
      </c>
      <c r="B492" s="104">
        <v>750000</v>
      </c>
      <c r="C492" s="104">
        <v>750000</v>
      </c>
      <c r="D492" s="74"/>
    </row>
    <row r="493" spans="1:4" ht="14.25">
      <c r="A493" s="65" t="s">
        <v>1740</v>
      </c>
      <c r="B493" s="104">
        <v>1000000</v>
      </c>
      <c r="C493" s="104">
        <v>1000000</v>
      </c>
      <c r="D493" s="74"/>
    </row>
    <row r="494" spans="1:4" ht="14.25">
      <c r="A494" s="65" t="s">
        <v>1740</v>
      </c>
      <c r="B494" s="104">
        <v>1250000</v>
      </c>
      <c r="C494" s="104">
        <v>1250000</v>
      </c>
      <c r="D494" s="74"/>
    </row>
    <row r="495" spans="1:4" ht="14.25">
      <c r="A495" s="65" t="s">
        <v>1740</v>
      </c>
      <c r="B495" s="104">
        <v>1500000</v>
      </c>
      <c r="C495" s="104">
        <v>1500000</v>
      </c>
      <c r="D495" s="74"/>
    </row>
    <row r="496" spans="1:4" ht="14.25">
      <c r="A496" s="65" t="s">
        <v>1740</v>
      </c>
      <c r="B496" s="104">
        <v>1750000</v>
      </c>
      <c r="C496" s="104">
        <v>1750000</v>
      </c>
      <c r="D496" s="74"/>
    </row>
    <row r="497" spans="1:4" ht="14.25">
      <c r="A497" s="65" t="s">
        <v>1740</v>
      </c>
      <c r="B497" s="104">
        <v>2000000</v>
      </c>
      <c r="C497" s="104">
        <v>2000000</v>
      </c>
      <c r="D497" s="74"/>
    </row>
    <row r="498" spans="1:4" ht="14.25">
      <c r="A498" s="65" t="s">
        <v>1740</v>
      </c>
      <c r="B498" s="104">
        <v>2250000</v>
      </c>
      <c r="C498" s="104">
        <v>2250000</v>
      </c>
      <c r="D498" s="74"/>
    </row>
    <row r="499" spans="1:4" ht="14.25">
      <c r="A499" s="65" t="s">
        <v>1740</v>
      </c>
      <c r="B499" s="107">
        <v>2500000</v>
      </c>
      <c r="C499" s="107">
        <v>2500000</v>
      </c>
      <c r="D499" s="81"/>
    </row>
    <row r="500" spans="1:4" ht="14.25">
      <c r="A500" s="65" t="s">
        <v>1740</v>
      </c>
      <c r="B500" s="107">
        <v>2750000</v>
      </c>
      <c r="C500" s="107">
        <v>2750000</v>
      </c>
      <c r="D500" s="81"/>
    </row>
    <row r="501" spans="1:4" ht="14.25">
      <c r="A501" s="65" t="s">
        <v>1740</v>
      </c>
      <c r="B501" s="104">
        <v>3000000</v>
      </c>
      <c r="C501" s="104">
        <v>3000000</v>
      </c>
      <c r="D501" s="74"/>
    </row>
    <row r="502" spans="1:4" ht="14.25">
      <c r="A502" s="65" t="s">
        <v>1740</v>
      </c>
      <c r="B502" s="104">
        <v>3250000</v>
      </c>
      <c r="C502" s="104">
        <v>3250000</v>
      </c>
      <c r="D502" s="74"/>
    </row>
    <row r="503" spans="1:4" ht="14.25">
      <c r="A503" s="65" t="s">
        <v>1740</v>
      </c>
      <c r="B503" s="104">
        <v>3500000</v>
      </c>
      <c r="C503" s="104">
        <v>3500000</v>
      </c>
      <c r="D503" s="74"/>
    </row>
    <row r="504" spans="1:4" ht="14.25">
      <c r="A504" s="65" t="s">
        <v>1740</v>
      </c>
      <c r="B504" s="104">
        <v>3750000</v>
      </c>
      <c r="C504" s="104">
        <v>3750000</v>
      </c>
      <c r="D504" s="74"/>
    </row>
    <row r="505" spans="1:4" ht="14.25">
      <c r="A505" s="65" t="s">
        <v>1740</v>
      </c>
      <c r="B505" s="104">
        <v>4000000</v>
      </c>
      <c r="C505" s="104">
        <v>4000000</v>
      </c>
      <c r="D505" s="74"/>
    </row>
    <row r="506" spans="1:4" ht="14.25">
      <c r="A506" s="65" t="s">
        <v>1740</v>
      </c>
      <c r="B506" s="104">
        <v>4250000</v>
      </c>
      <c r="C506" s="104">
        <v>4250000</v>
      </c>
      <c r="D506" s="74"/>
    </row>
    <row r="507" spans="1:4" ht="14.25">
      <c r="A507" s="65" t="s">
        <v>1740</v>
      </c>
      <c r="B507" s="104">
        <v>4500000</v>
      </c>
      <c r="C507" s="104">
        <v>4500000</v>
      </c>
      <c r="D507" s="74"/>
    </row>
    <row r="508" spans="1:4" ht="14.25">
      <c r="A508" s="65" t="s">
        <v>1740</v>
      </c>
      <c r="B508" s="107">
        <v>4750000</v>
      </c>
      <c r="C508" s="107">
        <v>4750000</v>
      </c>
      <c r="D508" s="81"/>
    </row>
    <row r="509" spans="1:4" ht="14.25">
      <c r="A509" s="65" t="s">
        <v>1740</v>
      </c>
      <c r="B509" s="107">
        <v>5000000</v>
      </c>
      <c r="C509" s="107">
        <v>5000000</v>
      </c>
      <c r="D509" s="81"/>
    </row>
    <row r="510" spans="1:4" ht="14.25">
      <c r="A510" s="62" t="s">
        <v>1740</v>
      </c>
      <c r="B510" s="107">
        <v>5250000</v>
      </c>
      <c r="C510" s="107">
        <v>5250000</v>
      </c>
      <c r="D510" s="81"/>
    </row>
    <row r="511" spans="1:4" ht="14.25">
      <c r="A511" s="62" t="s">
        <v>1740</v>
      </c>
      <c r="B511" s="107">
        <v>5500000</v>
      </c>
      <c r="C511" s="107">
        <v>5500000</v>
      </c>
      <c r="D511" s="81"/>
    </row>
    <row r="512" spans="1:4" ht="14.25">
      <c r="A512" s="62" t="s">
        <v>1740</v>
      </c>
      <c r="B512" s="107">
        <v>5750000</v>
      </c>
      <c r="C512" s="107">
        <v>5750000</v>
      </c>
      <c r="D512" s="81"/>
    </row>
    <row r="513" spans="1:4" ht="14.25">
      <c r="A513" s="65" t="s">
        <v>1740</v>
      </c>
      <c r="B513" s="104">
        <v>6000000</v>
      </c>
      <c r="C513" s="104">
        <v>6000000</v>
      </c>
      <c r="D513" s="74"/>
    </row>
    <row r="514" spans="1:4" ht="14.25">
      <c r="A514" s="65" t="s">
        <v>1740</v>
      </c>
      <c r="B514" s="104">
        <v>6250000</v>
      </c>
      <c r="C514" s="104">
        <v>6250000</v>
      </c>
      <c r="D514" s="74"/>
    </row>
    <row r="515" spans="1:4" ht="14.25">
      <c r="A515" s="65" t="s">
        <v>1740</v>
      </c>
      <c r="B515" s="104">
        <v>6500000</v>
      </c>
      <c r="C515" s="104">
        <v>6500000</v>
      </c>
      <c r="D515" s="74"/>
    </row>
    <row r="516" spans="1:4" ht="14.25">
      <c r="A516" s="65" t="s">
        <v>1740</v>
      </c>
      <c r="B516" s="104">
        <v>6750000</v>
      </c>
      <c r="C516" s="104">
        <v>6750000</v>
      </c>
      <c r="D516" s="74"/>
    </row>
    <row r="517" spans="1:4" ht="14.25">
      <c r="A517" s="65" t="s">
        <v>1740</v>
      </c>
      <c r="B517" s="104">
        <v>7000000</v>
      </c>
      <c r="C517" s="104">
        <v>7000000</v>
      </c>
      <c r="D517" s="74"/>
    </row>
    <row r="518" spans="1:4" ht="14.25">
      <c r="A518" s="65" t="s">
        <v>1740</v>
      </c>
      <c r="B518" s="104">
        <v>7250000</v>
      </c>
      <c r="C518" s="104">
        <v>7250000</v>
      </c>
      <c r="D518" s="74"/>
    </row>
    <row r="519" spans="1:4" ht="14.25">
      <c r="A519" s="65" t="s">
        <v>1740</v>
      </c>
      <c r="B519" s="104">
        <v>7500000</v>
      </c>
      <c r="C519" s="104">
        <v>7500000</v>
      </c>
      <c r="D519" s="74"/>
    </row>
    <row r="520" spans="1:4" ht="14.25">
      <c r="A520" s="65" t="s">
        <v>1740</v>
      </c>
      <c r="B520" s="104">
        <v>7750000</v>
      </c>
      <c r="C520" s="104">
        <v>7750000</v>
      </c>
      <c r="D520" s="74"/>
    </row>
    <row r="521" spans="1:4" ht="14.25">
      <c r="A521" s="65" t="s">
        <v>1740</v>
      </c>
      <c r="B521" s="104">
        <v>8000000</v>
      </c>
      <c r="C521" s="104">
        <v>8000000</v>
      </c>
      <c r="D521" s="74"/>
    </row>
    <row r="522" spans="1:4" ht="14.25">
      <c r="A522" s="65" t="s">
        <v>1740</v>
      </c>
      <c r="B522" s="104">
        <v>8250000</v>
      </c>
      <c r="C522" s="104">
        <v>8250000</v>
      </c>
      <c r="D522" s="74"/>
    </row>
    <row r="523" spans="1:4" ht="14.25">
      <c r="A523" s="65" t="s">
        <v>1740</v>
      </c>
      <c r="B523" s="104">
        <v>8500000</v>
      </c>
      <c r="C523" s="104">
        <v>8500000</v>
      </c>
      <c r="D523" s="74"/>
    </row>
    <row r="524" spans="1:4" ht="14.25">
      <c r="A524" s="65" t="s">
        <v>1740</v>
      </c>
      <c r="B524" s="104">
        <v>8750000</v>
      </c>
      <c r="C524" s="104">
        <v>8750000</v>
      </c>
      <c r="D524" s="74"/>
    </row>
    <row r="525" spans="1:4" ht="14.25">
      <c r="A525" s="65" t="s">
        <v>1740</v>
      </c>
      <c r="B525" s="104">
        <v>9000000</v>
      </c>
      <c r="C525" s="104">
        <v>9000000</v>
      </c>
      <c r="D525" s="74"/>
    </row>
    <row r="526" spans="1:4" ht="14.25">
      <c r="A526" s="65" t="s">
        <v>1740</v>
      </c>
      <c r="B526" s="104">
        <v>9250000</v>
      </c>
      <c r="C526" s="104">
        <v>9250000</v>
      </c>
      <c r="D526" s="74"/>
    </row>
    <row r="527" spans="1:4" ht="14.25">
      <c r="A527" s="65" t="s">
        <v>1740</v>
      </c>
      <c r="B527" s="104">
        <v>9500000</v>
      </c>
      <c r="C527" s="104">
        <v>9500000</v>
      </c>
      <c r="D527" s="74"/>
    </row>
    <row r="528" spans="1:4" ht="14.25">
      <c r="A528" s="65" t="s">
        <v>1740</v>
      </c>
      <c r="B528" s="104">
        <v>9750000</v>
      </c>
      <c r="C528" s="104">
        <v>9750000</v>
      </c>
      <c r="D528" s="74"/>
    </row>
    <row r="529" spans="1:4" ht="14.25">
      <c r="A529" s="65" t="s">
        <v>1740</v>
      </c>
      <c r="B529" s="104">
        <v>10000000</v>
      </c>
      <c r="C529" s="104">
        <v>10000000</v>
      </c>
      <c r="D529" s="74"/>
    </row>
    <row r="530" spans="1:4" ht="14.25">
      <c r="A530" s="65" t="s">
        <v>392</v>
      </c>
      <c r="B530" s="75" t="s">
        <v>394</v>
      </c>
      <c r="C530" s="75" t="s">
        <v>394</v>
      </c>
      <c r="D530" s="76"/>
    </row>
    <row r="531" spans="1:4" ht="14.25">
      <c r="A531" s="65" t="s">
        <v>392</v>
      </c>
      <c r="B531" s="75" t="s">
        <v>395</v>
      </c>
      <c r="C531" s="75" t="s">
        <v>395</v>
      </c>
      <c r="D531" s="76"/>
    </row>
    <row r="532" spans="1:4" ht="14.25">
      <c r="A532" s="65" t="s">
        <v>392</v>
      </c>
      <c r="B532" s="75" t="s">
        <v>399</v>
      </c>
      <c r="C532" s="75" t="s">
        <v>399</v>
      </c>
      <c r="D532" s="76"/>
    </row>
    <row r="533" spans="1:4" ht="14.25">
      <c r="A533" s="65" t="s">
        <v>392</v>
      </c>
      <c r="B533" s="75" t="s">
        <v>396</v>
      </c>
      <c r="C533" s="75" t="s">
        <v>396</v>
      </c>
      <c r="D533" s="76"/>
    </row>
    <row r="534" spans="1:4" ht="14.25">
      <c r="A534" s="65" t="s">
        <v>392</v>
      </c>
      <c r="B534" s="75" t="s">
        <v>397</v>
      </c>
      <c r="C534" s="75" t="s">
        <v>397</v>
      </c>
      <c r="D534" s="76"/>
    </row>
    <row r="535" spans="1:4" ht="14.25">
      <c r="A535" s="65" t="s">
        <v>392</v>
      </c>
      <c r="B535" s="75" t="s">
        <v>398</v>
      </c>
      <c r="C535" s="75" t="s">
        <v>398</v>
      </c>
      <c r="D535" s="76"/>
    </row>
    <row r="536" spans="1:4" ht="14.25">
      <c r="A536" s="65" t="s">
        <v>392</v>
      </c>
      <c r="B536" s="75" t="s">
        <v>104</v>
      </c>
      <c r="C536" s="75" t="s">
        <v>104</v>
      </c>
      <c r="D536" s="76"/>
    </row>
    <row r="537" spans="1:4" ht="14.25">
      <c r="A537" s="65" t="s">
        <v>350</v>
      </c>
      <c r="B537" s="75" t="s">
        <v>317</v>
      </c>
      <c r="C537" s="75" t="s">
        <v>317</v>
      </c>
      <c r="D537" s="76"/>
    </row>
    <row r="538" spans="1:4" ht="14.25">
      <c r="A538" s="65" t="s">
        <v>350</v>
      </c>
      <c r="B538" s="75" t="s">
        <v>318</v>
      </c>
      <c r="C538" s="75" t="s">
        <v>318</v>
      </c>
      <c r="D538" s="76"/>
    </row>
    <row r="539" spans="1:4" ht="14.25">
      <c r="A539" s="65" t="s">
        <v>350</v>
      </c>
      <c r="B539" s="75" t="s">
        <v>319</v>
      </c>
      <c r="C539" s="75" t="s">
        <v>319</v>
      </c>
      <c r="D539" s="76"/>
    </row>
    <row r="540" spans="1:4" ht="14.25">
      <c r="A540" s="65" t="s">
        <v>588</v>
      </c>
      <c r="B540" s="73" t="s">
        <v>448</v>
      </c>
      <c r="C540" s="65" t="s">
        <v>448</v>
      </c>
      <c r="D540" s="74"/>
    </row>
    <row r="541" spans="1:4" ht="14.25">
      <c r="A541" s="65" t="s">
        <v>588</v>
      </c>
      <c r="B541" s="73" t="s">
        <v>449</v>
      </c>
      <c r="C541" s="65" t="s">
        <v>449</v>
      </c>
      <c r="D541" s="74"/>
    </row>
    <row r="542" spans="1:4" ht="14.25">
      <c r="A542" s="65" t="s">
        <v>588</v>
      </c>
      <c r="B542" s="73" t="s">
        <v>1040</v>
      </c>
      <c r="C542" s="73" t="s">
        <v>1040</v>
      </c>
      <c r="D542" s="74"/>
    </row>
    <row r="543" spans="1:4" ht="14.25">
      <c r="A543" s="65" t="s">
        <v>587</v>
      </c>
      <c r="B543" s="73" t="s">
        <v>1041</v>
      </c>
      <c r="C543" s="73" t="s">
        <v>1041</v>
      </c>
      <c r="D543" s="74"/>
    </row>
    <row r="544" spans="1:4" ht="14.25">
      <c r="A544" s="65" t="s">
        <v>587</v>
      </c>
      <c r="B544" s="73" t="s">
        <v>586</v>
      </c>
      <c r="C544" s="73" t="s">
        <v>586</v>
      </c>
      <c r="D544" s="74"/>
    </row>
    <row r="545" spans="1:4" ht="14.25">
      <c r="A545" s="65" t="s">
        <v>587</v>
      </c>
      <c r="B545" s="73" t="s">
        <v>151</v>
      </c>
      <c r="C545" s="73" t="s">
        <v>151</v>
      </c>
      <c r="D545" s="74"/>
    </row>
    <row r="546" spans="1:4" ht="14.25">
      <c r="A546" s="65" t="s">
        <v>587</v>
      </c>
      <c r="B546" s="73" t="s">
        <v>1042</v>
      </c>
      <c r="C546" s="73" t="s">
        <v>1042</v>
      </c>
      <c r="D546" s="74"/>
    </row>
    <row r="547" spans="1:4" ht="14.25">
      <c r="A547" s="65" t="s">
        <v>587</v>
      </c>
      <c r="B547" s="73" t="s">
        <v>1043</v>
      </c>
      <c r="C547" s="73" t="s">
        <v>1043</v>
      </c>
      <c r="D547" s="74"/>
    </row>
    <row r="548" spans="1:4" ht="14.25">
      <c r="A548" s="65" t="s">
        <v>587</v>
      </c>
      <c r="B548" s="73" t="s">
        <v>1044</v>
      </c>
      <c r="C548" s="73" t="s">
        <v>1044</v>
      </c>
      <c r="D548" s="74"/>
    </row>
    <row r="549" spans="1:4" ht="14.25">
      <c r="A549" s="65" t="s">
        <v>587</v>
      </c>
      <c r="B549" s="73" t="s">
        <v>1045</v>
      </c>
      <c r="C549" s="73" t="s">
        <v>1045</v>
      </c>
      <c r="D549" s="74"/>
    </row>
    <row r="550" spans="1:4" ht="14.25">
      <c r="A550" s="65" t="s">
        <v>587</v>
      </c>
      <c r="B550" s="73" t="s">
        <v>1046</v>
      </c>
      <c r="C550" s="73" t="s">
        <v>1046</v>
      </c>
      <c r="D550" s="74"/>
    </row>
    <row r="551" spans="1:4" ht="14.25">
      <c r="A551" s="65" t="s">
        <v>587</v>
      </c>
      <c r="B551" s="73" t="s">
        <v>152</v>
      </c>
      <c r="C551" s="73" t="s">
        <v>152</v>
      </c>
      <c r="D551" s="74"/>
    </row>
    <row r="552" spans="1:4" ht="14.25">
      <c r="A552" s="65" t="s">
        <v>517</v>
      </c>
      <c r="B552" s="75" t="s">
        <v>510</v>
      </c>
      <c r="C552" s="75" t="s">
        <v>510</v>
      </c>
      <c r="D552" s="76"/>
    </row>
    <row r="553" spans="1:4" ht="14.25">
      <c r="A553" s="65" t="s">
        <v>517</v>
      </c>
      <c r="B553" s="75" t="s">
        <v>511</v>
      </c>
      <c r="C553" s="75" t="s">
        <v>511</v>
      </c>
      <c r="D553" s="76"/>
    </row>
    <row r="554" spans="1:4" ht="14.25">
      <c r="A554" s="65" t="s">
        <v>517</v>
      </c>
      <c r="B554" s="75" t="s">
        <v>512</v>
      </c>
      <c r="C554" s="75" t="s">
        <v>512</v>
      </c>
      <c r="D554" s="76"/>
    </row>
    <row r="555" spans="1:4" ht="14.25">
      <c r="A555" s="65" t="s">
        <v>517</v>
      </c>
      <c r="B555" s="75" t="s">
        <v>513</v>
      </c>
      <c r="C555" s="75" t="s">
        <v>513</v>
      </c>
      <c r="D555" s="76"/>
    </row>
    <row r="556" spans="1:4" ht="14.25">
      <c r="A556" s="65" t="s">
        <v>517</v>
      </c>
      <c r="B556" s="75" t="s">
        <v>514</v>
      </c>
      <c r="C556" s="75" t="s">
        <v>514</v>
      </c>
      <c r="D556" s="76"/>
    </row>
    <row r="557" spans="1:4" ht="14.25">
      <c r="A557" s="65" t="s">
        <v>517</v>
      </c>
      <c r="B557" s="75" t="s">
        <v>515</v>
      </c>
      <c r="C557" s="75" t="s">
        <v>515</v>
      </c>
      <c r="D557" s="76"/>
    </row>
    <row r="558" spans="1:4" ht="14.25">
      <c r="A558" s="65" t="s">
        <v>517</v>
      </c>
      <c r="B558" s="75" t="s">
        <v>516</v>
      </c>
      <c r="C558" s="75" t="s">
        <v>516</v>
      </c>
      <c r="D558" s="76"/>
    </row>
    <row r="559" spans="1:4" ht="14.25">
      <c r="A559" s="65" t="s">
        <v>589</v>
      </c>
      <c r="B559" s="73" t="s">
        <v>590</v>
      </c>
      <c r="C559" s="65" t="s">
        <v>590</v>
      </c>
      <c r="D559" s="74"/>
    </row>
    <row r="560" spans="1:4" ht="14.25">
      <c r="A560" s="65" t="s">
        <v>589</v>
      </c>
      <c r="B560" s="73" t="s">
        <v>591</v>
      </c>
      <c r="C560" s="65" t="s">
        <v>591</v>
      </c>
      <c r="D560" s="74"/>
    </row>
    <row r="561" spans="1:4" ht="14.25">
      <c r="A561" s="65" t="s">
        <v>351</v>
      </c>
      <c r="B561" s="75" t="s">
        <v>352</v>
      </c>
      <c r="C561" s="75" t="s">
        <v>352</v>
      </c>
      <c r="D561" s="76"/>
    </row>
    <row r="562" spans="1:4" ht="14.25">
      <c r="A562" s="65" t="s">
        <v>351</v>
      </c>
      <c r="B562" s="75" t="s">
        <v>353</v>
      </c>
      <c r="C562" s="75" t="s">
        <v>353</v>
      </c>
      <c r="D562" s="76"/>
    </row>
    <row r="563" spans="1:4" ht="14.25">
      <c r="A563" s="65" t="s">
        <v>602</v>
      </c>
      <c r="B563" s="73" t="s">
        <v>148</v>
      </c>
      <c r="C563" s="73" t="s">
        <v>148</v>
      </c>
      <c r="D563" s="74"/>
    </row>
    <row r="564" spans="1:4" ht="14.25">
      <c r="A564" s="65" t="s">
        <v>602</v>
      </c>
      <c r="B564" s="73" t="s">
        <v>551</v>
      </c>
      <c r="C564" s="73" t="s">
        <v>551</v>
      </c>
      <c r="D564" s="74"/>
    </row>
    <row r="565" spans="1:4" ht="14.25">
      <c r="A565" s="65" t="s">
        <v>966</v>
      </c>
      <c r="B565" s="73" t="s">
        <v>551</v>
      </c>
      <c r="C565" s="73" t="s">
        <v>551</v>
      </c>
      <c r="D565" s="74"/>
    </row>
    <row r="566" spans="1:4" ht="14.25">
      <c r="A566" s="65" t="s">
        <v>966</v>
      </c>
      <c r="B566" s="73" t="s">
        <v>1047</v>
      </c>
      <c r="C566" s="73" t="s">
        <v>1047</v>
      </c>
      <c r="D566" s="74"/>
    </row>
    <row r="567" spans="1:4" ht="14.25">
      <c r="A567" s="65" t="s">
        <v>554</v>
      </c>
      <c r="B567" s="73" t="s">
        <v>116</v>
      </c>
      <c r="C567" s="73" t="s">
        <v>116</v>
      </c>
      <c r="D567" s="74"/>
    </row>
    <row r="568" spans="1:4" ht="14.25">
      <c r="A568" s="65" t="s">
        <v>554</v>
      </c>
      <c r="B568" s="73" t="s">
        <v>84</v>
      </c>
      <c r="C568" s="73" t="s">
        <v>84</v>
      </c>
      <c r="D568" s="74"/>
    </row>
    <row r="569" spans="1:4" ht="14.25">
      <c r="A569" s="65" t="s">
        <v>554</v>
      </c>
      <c r="B569" s="73" t="s">
        <v>128</v>
      </c>
      <c r="C569" s="73" t="s">
        <v>128</v>
      </c>
      <c r="D569" s="74"/>
    </row>
    <row r="570" spans="1:4" ht="14.25">
      <c r="A570" s="65" t="s">
        <v>554</v>
      </c>
      <c r="B570" s="73" t="s">
        <v>129</v>
      </c>
      <c r="C570" s="73" t="s">
        <v>129</v>
      </c>
      <c r="D570" s="74"/>
    </row>
    <row r="571" spans="1:4" ht="14.25">
      <c r="A571" s="65" t="s">
        <v>554</v>
      </c>
      <c r="B571" s="73" t="s">
        <v>466</v>
      </c>
      <c r="C571" s="73" t="s">
        <v>466</v>
      </c>
      <c r="D571" s="74"/>
    </row>
    <row r="572" spans="1:4" ht="14.25">
      <c r="A572" s="65" t="s">
        <v>554</v>
      </c>
      <c r="B572" s="73" t="s">
        <v>207</v>
      </c>
      <c r="C572" s="73" t="s">
        <v>207</v>
      </c>
      <c r="D572" s="74"/>
    </row>
    <row r="573" spans="1:4" ht="14.25">
      <c r="A573" s="65" t="s">
        <v>554</v>
      </c>
      <c r="B573" s="73" t="s">
        <v>552</v>
      </c>
      <c r="C573" s="73" t="s">
        <v>552</v>
      </c>
      <c r="D573" s="74"/>
    </row>
    <row r="574" spans="1:4" ht="14.25">
      <c r="A574" s="65" t="s">
        <v>554</v>
      </c>
      <c r="B574" s="73" t="s">
        <v>208</v>
      </c>
      <c r="C574" s="73" t="s">
        <v>208</v>
      </c>
      <c r="D574" s="74"/>
    </row>
    <row r="575" spans="1:4" ht="14.25">
      <c r="A575" s="65" t="s">
        <v>554</v>
      </c>
      <c r="B575" s="73" t="s">
        <v>209</v>
      </c>
      <c r="C575" s="73" t="s">
        <v>209</v>
      </c>
      <c r="D575" s="74"/>
    </row>
    <row r="576" spans="1:4" ht="14.25">
      <c r="A576" s="65" t="s">
        <v>554</v>
      </c>
      <c r="B576" s="73" t="s">
        <v>210</v>
      </c>
      <c r="C576" s="73" t="s">
        <v>210</v>
      </c>
      <c r="D576" s="74"/>
    </row>
    <row r="577" spans="1:4" ht="14.25">
      <c r="A577" s="65" t="s">
        <v>554</v>
      </c>
      <c r="B577" s="73" t="s">
        <v>211</v>
      </c>
      <c r="C577" s="73" t="s">
        <v>211</v>
      </c>
      <c r="D577" s="74"/>
    </row>
    <row r="578" spans="1:4" ht="14.25">
      <c r="A578" s="65" t="s">
        <v>554</v>
      </c>
      <c r="B578" s="73" t="s">
        <v>212</v>
      </c>
      <c r="C578" s="73" t="s">
        <v>212</v>
      </c>
      <c r="D578" s="74"/>
    </row>
    <row r="579" spans="1:4" ht="14.25">
      <c r="A579" s="65" t="s">
        <v>554</v>
      </c>
      <c r="B579" s="73" t="s">
        <v>132</v>
      </c>
      <c r="C579" s="73" t="s">
        <v>132</v>
      </c>
      <c r="D579" s="74"/>
    </row>
    <row r="580" spans="1:4" ht="14.25">
      <c r="A580" s="65" t="s">
        <v>554</v>
      </c>
      <c r="B580" s="73" t="s">
        <v>133</v>
      </c>
      <c r="C580" s="73" t="s">
        <v>133</v>
      </c>
      <c r="D580" s="74"/>
    </row>
    <row r="581" spans="1:4" ht="14.25">
      <c r="A581" s="65" t="s">
        <v>554</v>
      </c>
      <c r="B581" s="73" t="s">
        <v>553</v>
      </c>
      <c r="C581" s="73" t="s">
        <v>553</v>
      </c>
      <c r="D581" s="74"/>
    </row>
    <row r="582" spans="1:4" ht="14.25">
      <c r="A582" s="65" t="s">
        <v>393</v>
      </c>
      <c r="B582" s="75" t="s">
        <v>118</v>
      </c>
      <c r="C582" s="75" t="s">
        <v>118</v>
      </c>
      <c r="D582" s="76"/>
    </row>
    <row r="583" spans="1:4" ht="14.25">
      <c r="A583" s="65" t="s">
        <v>393</v>
      </c>
      <c r="B583" s="75" t="s">
        <v>311</v>
      </c>
      <c r="C583" s="75" t="s">
        <v>311</v>
      </c>
      <c r="D583" s="76"/>
    </row>
    <row r="584" spans="1:4" ht="14.25">
      <c r="A584" s="65" t="s">
        <v>393</v>
      </c>
      <c r="B584" s="75" t="s">
        <v>329</v>
      </c>
      <c r="C584" s="75" t="s">
        <v>329</v>
      </c>
      <c r="D584" s="76"/>
    </row>
    <row r="585" spans="1:4" ht="14.25">
      <c r="A585" s="65" t="s">
        <v>393</v>
      </c>
      <c r="B585" s="75" t="s">
        <v>314</v>
      </c>
      <c r="C585" s="75" t="s">
        <v>314</v>
      </c>
      <c r="D585" s="76"/>
    </row>
    <row r="586" spans="1:4" ht="14.25">
      <c r="A586" s="65" t="s">
        <v>393</v>
      </c>
      <c r="B586" s="75" t="s">
        <v>327</v>
      </c>
      <c r="C586" s="75" t="s">
        <v>327</v>
      </c>
      <c r="D586" s="76"/>
    </row>
    <row r="587" spans="1:4" ht="14.25">
      <c r="A587" s="65" t="s">
        <v>338</v>
      </c>
      <c r="B587" s="75" t="s">
        <v>339</v>
      </c>
      <c r="C587" s="75" t="s">
        <v>339</v>
      </c>
      <c r="D587" s="76"/>
    </row>
    <row r="588" spans="1:4" ht="14.25">
      <c r="A588" s="65" t="s">
        <v>338</v>
      </c>
      <c r="B588" s="75" t="s">
        <v>142</v>
      </c>
      <c r="C588" s="75" t="s">
        <v>142</v>
      </c>
      <c r="D588" s="76"/>
    </row>
    <row r="589" spans="1:4" ht="14.25">
      <c r="A589" s="65" t="s">
        <v>338</v>
      </c>
      <c r="B589" s="75" t="s">
        <v>328</v>
      </c>
      <c r="C589" s="75" t="s">
        <v>328</v>
      </c>
      <c r="D589" s="76"/>
    </row>
    <row r="590" spans="1:4" ht="14.25">
      <c r="A590" s="65" t="s">
        <v>967</v>
      </c>
      <c r="B590" s="73" t="s">
        <v>1048</v>
      </c>
      <c r="C590" s="73" t="s">
        <v>1048</v>
      </c>
      <c r="D590" s="76"/>
    </row>
    <row r="591" spans="1:4" ht="14.25">
      <c r="A591" s="65" t="s">
        <v>967</v>
      </c>
      <c r="B591" s="73" t="s">
        <v>1049</v>
      </c>
      <c r="C591" s="73" t="s">
        <v>1049</v>
      </c>
      <c r="D591" s="76"/>
    </row>
    <row r="592" spans="1:4" ht="14.25">
      <c r="A592" s="65" t="s">
        <v>968</v>
      </c>
      <c r="B592" s="73" t="s">
        <v>452</v>
      </c>
      <c r="C592" s="73" t="s">
        <v>452</v>
      </c>
      <c r="D592" s="76"/>
    </row>
    <row r="593" spans="1:4" ht="14.25">
      <c r="A593" s="65" t="s">
        <v>968</v>
      </c>
      <c r="B593" s="73" t="s">
        <v>453</v>
      </c>
      <c r="C593" s="73" t="s">
        <v>453</v>
      </c>
      <c r="D593" s="76"/>
    </row>
    <row r="594" spans="1:4" ht="14.25">
      <c r="A594" s="65" t="s">
        <v>968</v>
      </c>
      <c r="B594" s="73" t="s">
        <v>142</v>
      </c>
      <c r="C594" s="73" t="s">
        <v>142</v>
      </c>
      <c r="D594" s="76"/>
    </row>
    <row r="595" spans="1:4" ht="14.25">
      <c r="A595" s="65" t="s">
        <v>968</v>
      </c>
      <c r="B595" s="73" t="s">
        <v>296</v>
      </c>
      <c r="C595" s="73" t="s">
        <v>296</v>
      </c>
      <c r="D595" s="76"/>
    </row>
    <row r="596" spans="1:4" ht="14.25">
      <c r="A596" s="65" t="s">
        <v>968</v>
      </c>
      <c r="B596" s="73" t="s">
        <v>104</v>
      </c>
      <c r="C596" s="73" t="s">
        <v>104</v>
      </c>
      <c r="D596" s="76"/>
    </row>
    <row r="597" spans="1:4" ht="14.25">
      <c r="A597" s="65" t="s">
        <v>340</v>
      </c>
      <c r="B597" s="75" t="s">
        <v>341</v>
      </c>
      <c r="C597" s="75" t="s">
        <v>341</v>
      </c>
      <c r="D597" s="76"/>
    </row>
    <row r="598" spans="1:4" ht="14.25">
      <c r="A598" s="65" t="s">
        <v>340</v>
      </c>
      <c r="B598" s="75" t="s">
        <v>342</v>
      </c>
      <c r="C598" s="75" t="s">
        <v>342</v>
      </c>
      <c r="D598" s="76"/>
    </row>
    <row r="599" spans="1:4" ht="14.25">
      <c r="A599" s="65" t="s">
        <v>340</v>
      </c>
      <c r="B599" s="75" t="s">
        <v>316</v>
      </c>
      <c r="C599" s="75" t="s">
        <v>316</v>
      </c>
      <c r="D599" s="76"/>
    </row>
    <row r="600" spans="1:4" ht="14.25">
      <c r="A600" s="65" t="s">
        <v>603</v>
      </c>
      <c r="B600" s="73" t="s">
        <v>584</v>
      </c>
      <c r="C600" s="73" t="s">
        <v>584</v>
      </c>
      <c r="D600" s="74"/>
    </row>
    <row r="601" spans="1:4" ht="14.25">
      <c r="A601" s="65" t="s">
        <v>603</v>
      </c>
      <c r="B601" s="65" t="s">
        <v>585</v>
      </c>
      <c r="C601" s="65" t="s">
        <v>585</v>
      </c>
      <c r="D601" s="74"/>
    </row>
    <row r="602" spans="1:4" ht="14.25">
      <c r="A602" s="65" t="s">
        <v>969</v>
      </c>
      <c r="B602" s="73" t="s">
        <v>1050</v>
      </c>
      <c r="C602" s="73" t="s">
        <v>1050</v>
      </c>
      <c r="D602" s="74"/>
    </row>
    <row r="603" spans="1:4" ht="14.25">
      <c r="A603" s="65" t="s">
        <v>969</v>
      </c>
      <c r="B603" s="73" t="s">
        <v>1051</v>
      </c>
      <c r="C603" s="73" t="s">
        <v>1051</v>
      </c>
      <c r="D603" s="74"/>
    </row>
    <row r="604" spans="1:4" ht="14.25">
      <c r="A604" s="65" t="s">
        <v>969</v>
      </c>
      <c r="B604" s="73" t="s">
        <v>1052</v>
      </c>
      <c r="C604" s="73" t="s">
        <v>1052</v>
      </c>
      <c r="D604" s="74"/>
    </row>
    <row r="605" spans="1:4" ht="14.25">
      <c r="A605" s="65" t="s">
        <v>969</v>
      </c>
      <c r="B605" s="73" t="s">
        <v>1053</v>
      </c>
      <c r="C605" s="73" t="s">
        <v>1053</v>
      </c>
      <c r="D605" s="74"/>
    </row>
    <row r="606" spans="1:4" ht="14.25">
      <c r="A606" s="65" t="s">
        <v>969</v>
      </c>
      <c r="B606" s="73" t="s">
        <v>1054</v>
      </c>
      <c r="C606" s="73" t="s">
        <v>1054</v>
      </c>
      <c r="D606" s="74"/>
    </row>
    <row r="607" spans="1:4" ht="14.25">
      <c r="A607" s="65" t="s">
        <v>969</v>
      </c>
      <c r="B607" s="73" t="s">
        <v>1055</v>
      </c>
      <c r="C607" s="73" t="s">
        <v>1055</v>
      </c>
      <c r="D607" s="74"/>
    </row>
    <row r="608" spans="1:4" ht="14.25">
      <c r="A608" s="65" t="s">
        <v>969</v>
      </c>
      <c r="B608" s="73" t="s">
        <v>1056</v>
      </c>
      <c r="C608" s="73" t="s">
        <v>1056</v>
      </c>
      <c r="D608" s="74"/>
    </row>
    <row r="609" spans="1:4" ht="14.25">
      <c r="A609" s="65" t="s">
        <v>969</v>
      </c>
      <c r="B609" s="73" t="s">
        <v>1057</v>
      </c>
      <c r="C609" s="73" t="s">
        <v>1057</v>
      </c>
      <c r="D609" s="74"/>
    </row>
    <row r="610" spans="1:4" ht="14.25">
      <c r="A610" s="65" t="s">
        <v>969</v>
      </c>
      <c r="B610" s="73" t="s">
        <v>1058</v>
      </c>
      <c r="C610" s="73" t="s">
        <v>1058</v>
      </c>
      <c r="D610" s="74"/>
    </row>
    <row r="611" spans="1:4" ht="14.25">
      <c r="A611" s="65" t="s">
        <v>969</v>
      </c>
      <c r="B611" s="73" t="s">
        <v>1059</v>
      </c>
      <c r="C611" s="73" t="s">
        <v>1059</v>
      </c>
      <c r="D611" s="74"/>
    </row>
    <row r="612" spans="1:4" ht="14.25">
      <c r="A612" s="65" t="s">
        <v>969</v>
      </c>
      <c r="B612" s="73" t="s">
        <v>1060</v>
      </c>
      <c r="C612" s="73" t="s">
        <v>1060</v>
      </c>
      <c r="D612" s="74"/>
    </row>
    <row r="613" spans="1:4" ht="14.25">
      <c r="A613" s="65" t="s">
        <v>969</v>
      </c>
      <c r="B613" s="73" t="s">
        <v>1061</v>
      </c>
      <c r="C613" s="73" t="s">
        <v>1061</v>
      </c>
      <c r="D613" s="74"/>
    </row>
    <row r="614" spans="1:4" ht="14.25">
      <c r="A614" s="65" t="s">
        <v>969</v>
      </c>
      <c r="B614" s="73" t="s">
        <v>1062</v>
      </c>
      <c r="C614" s="73" t="s">
        <v>1062</v>
      </c>
      <c r="D614" s="74"/>
    </row>
    <row r="615" spans="1:4" ht="14.25">
      <c r="A615" s="65" t="s">
        <v>969</v>
      </c>
      <c r="B615" s="73" t="s">
        <v>1063</v>
      </c>
      <c r="C615" s="73" t="s">
        <v>1063</v>
      </c>
      <c r="D615" s="74"/>
    </row>
    <row r="616" spans="1:4" ht="14.25">
      <c r="A616" s="65" t="s">
        <v>969</v>
      </c>
      <c r="B616" s="73" t="s">
        <v>1064</v>
      </c>
      <c r="C616" s="73" t="s">
        <v>1064</v>
      </c>
      <c r="D616" s="74"/>
    </row>
    <row r="617" spans="1:4" ht="14.25">
      <c r="A617" s="65" t="s">
        <v>969</v>
      </c>
      <c r="B617" s="73" t="s">
        <v>1065</v>
      </c>
      <c r="C617" s="73" t="s">
        <v>1065</v>
      </c>
      <c r="D617" s="74"/>
    </row>
    <row r="618" spans="1:4" ht="14.25">
      <c r="A618" s="65" t="s">
        <v>969</v>
      </c>
      <c r="B618" s="73" t="s">
        <v>1066</v>
      </c>
      <c r="C618" s="73" t="s">
        <v>1066</v>
      </c>
      <c r="D618" s="74"/>
    </row>
    <row r="619" spans="1:4" ht="14.25">
      <c r="A619" s="65" t="s">
        <v>969</v>
      </c>
      <c r="B619" s="73" t="s">
        <v>1067</v>
      </c>
      <c r="C619" s="73" t="s">
        <v>1067</v>
      </c>
      <c r="D619" s="74"/>
    </row>
    <row r="620" spans="1:4" ht="14.25">
      <c r="A620" s="65" t="s">
        <v>969</v>
      </c>
      <c r="B620" s="73" t="s">
        <v>1068</v>
      </c>
      <c r="C620" s="73" t="s">
        <v>1068</v>
      </c>
      <c r="D620" s="74"/>
    </row>
    <row r="621" spans="1:4" ht="14.25">
      <c r="A621" s="65" t="s">
        <v>969</v>
      </c>
      <c r="B621" s="73" t="s">
        <v>1069</v>
      </c>
      <c r="C621" s="73" t="s">
        <v>1069</v>
      </c>
      <c r="D621" s="74"/>
    </row>
    <row r="622" spans="1:4" ht="14.25">
      <c r="A622" s="65" t="s">
        <v>969</v>
      </c>
      <c r="B622" s="73" t="s">
        <v>1070</v>
      </c>
      <c r="C622" s="73" t="s">
        <v>1070</v>
      </c>
      <c r="D622" s="74"/>
    </row>
    <row r="623" spans="1:4" ht="14.25">
      <c r="A623" s="65" t="s">
        <v>969</v>
      </c>
      <c r="B623" s="73" t="s">
        <v>1071</v>
      </c>
      <c r="C623" s="73" t="s">
        <v>1071</v>
      </c>
      <c r="D623" s="74"/>
    </row>
    <row r="624" spans="1:4" ht="14.25">
      <c r="A624" s="65" t="s">
        <v>969</v>
      </c>
      <c r="B624" s="73" t="s">
        <v>1072</v>
      </c>
      <c r="C624" s="73" t="s">
        <v>1072</v>
      </c>
      <c r="D624" s="74"/>
    </row>
    <row r="625" spans="1:4" ht="14.25">
      <c r="A625" s="65" t="s">
        <v>969</v>
      </c>
      <c r="B625" s="73" t="s">
        <v>1073</v>
      </c>
      <c r="C625" s="73" t="s">
        <v>1073</v>
      </c>
      <c r="D625" s="74"/>
    </row>
    <row r="626" spans="1:4" ht="14.25">
      <c r="A626" s="65" t="s">
        <v>969</v>
      </c>
      <c r="B626" s="73" t="s">
        <v>1074</v>
      </c>
      <c r="C626" s="73" t="s">
        <v>1074</v>
      </c>
      <c r="D626" s="74"/>
    </row>
    <row r="627" spans="1:4" ht="14.25">
      <c r="A627" s="65" t="s">
        <v>969</v>
      </c>
      <c r="B627" s="73" t="s">
        <v>1075</v>
      </c>
      <c r="C627" s="73" t="s">
        <v>1075</v>
      </c>
      <c r="D627" s="74"/>
    </row>
    <row r="628" spans="1:4" ht="14.25">
      <c r="A628" s="65" t="s">
        <v>969</v>
      </c>
      <c r="B628" s="73" t="s">
        <v>1076</v>
      </c>
      <c r="C628" s="73" t="s">
        <v>1076</v>
      </c>
      <c r="D628" s="74"/>
    </row>
    <row r="629" spans="1:4" ht="14.25">
      <c r="A629" s="65" t="s">
        <v>969</v>
      </c>
      <c r="B629" s="73" t="s">
        <v>1077</v>
      </c>
      <c r="C629" s="73" t="s">
        <v>1077</v>
      </c>
      <c r="D629" s="74"/>
    </row>
    <row r="630" spans="1:4" ht="14.25">
      <c r="A630" s="65" t="s">
        <v>969</v>
      </c>
      <c r="B630" s="73" t="s">
        <v>1078</v>
      </c>
      <c r="C630" s="73" t="s">
        <v>1078</v>
      </c>
      <c r="D630" s="74"/>
    </row>
    <row r="631" spans="1:4" ht="14.25">
      <c r="A631" s="65" t="s">
        <v>969</v>
      </c>
      <c r="B631" s="73" t="s">
        <v>1079</v>
      </c>
      <c r="C631" s="73" t="s">
        <v>1079</v>
      </c>
      <c r="D631" s="74"/>
    </row>
    <row r="632" spans="1:4" ht="14.25">
      <c r="A632" s="65" t="s">
        <v>969</v>
      </c>
      <c r="B632" s="73" t="s">
        <v>1080</v>
      </c>
      <c r="C632" s="73" t="s">
        <v>1080</v>
      </c>
      <c r="D632" s="74"/>
    </row>
    <row r="633" spans="1:4" ht="14.25">
      <c r="A633" s="65" t="s">
        <v>969</v>
      </c>
      <c r="B633" s="73" t="s">
        <v>1081</v>
      </c>
      <c r="C633" s="73" t="s">
        <v>1081</v>
      </c>
      <c r="D633" s="74"/>
    </row>
    <row r="634" spans="1:4" ht="14.25">
      <c r="A634" s="65" t="s">
        <v>969</v>
      </c>
      <c r="B634" s="73" t="s">
        <v>1082</v>
      </c>
      <c r="C634" s="73" t="s">
        <v>1082</v>
      </c>
      <c r="D634" s="74"/>
    </row>
    <row r="635" spans="1:4" ht="14.25">
      <c r="A635" s="65" t="s">
        <v>969</v>
      </c>
      <c r="B635" s="73" t="s">
        <v>1083</v>
      </c>
      <c r="C635" s="73" t="s">
        <v>1083</v>
      </c>
      <c r="D635" s="74"/>
    </row>
    <row r="636" spans="1:4" ht="14.25">
      <c r="A636" s="65" t="s">
        <v>969</v>
      </c>
      <c r="B636" s="73" t="s">
        <v>1084</v>
      </c>
      <c r="C636" s="73" t="s">
        <v>1084</v>
      </c>
      <c r="D636" s="74"/>
    </row>
    <row r="637" spans="1:4" ht="14.25">
      <c r="A637" s="65" t="s">
        <v>969</v>
      </c>
      <c r="B637" s="73" t="s">
        <v>1085</v>
      </c>
      <c r="C637" s="73" t="s">
        <v>1085</v>
      </c>
      <c r="D637" s="74"/>
    </row>
    <row r="638" spans="1:4" ht="14.25">
      <c r="A638" s="65" t="s">
        <v>969</v>
      </c>
      <c r="B638" s="73" t="s">
        <v>1086</v>
      </c>
      <c r="C638" s="73" t="s">
        <v>1086</v>
      </c>
      <c r="D638" s="74"/>
    </row>
    <row r="639" spans="1:4" ht="14.25">
      <c r="A639" s="65" t="s">
        <v>969</v>
      </c>
      <c r="B639" s="73" t="s">
        <v>1087</v>
      </c>
      <c r="C639" s="73" t="s">
        <v>1087</v>
      </c>
      <c r="D639" s="74"/>
    </row>
    <row r="640" spans="1:4" ht="14.25">
      <c r="A640" s="65" t="s">
        <v>969</v>
      </c>
      <c r="B640" s="73" t="s">
        <v>1088</v>
      </c>
      <c r="C640" s="73" t="s">
        <v>1088</v>
      </c>
      <c r="D640" s="74"/>
    </row>
    <row r="641" spans="1:4" ht="14.25">
      <c r="A641" s="65" t="s">
        <v>969</v>
      </c>
      <c r="B641" s="73" t="s">
        <v>1089</v>
      </c>
      <c r="C641" s="73" t="s">
        <v>1089</v>
      </c>
      <c r="D641" s="74"/>
    </row>
    <row r="642" spans="1:4" ht="14.25">
      <c r="A642" s="65" t="s">
        <v>969</v>
      </c>
      <c r="B642" s="73" t="s">
        <v>1090</v>
      </c>
      <c r="C642" s="73" t="s">
        <v>1090</v>
      </c>
      <c r="D642" s="74"/>
    </row>
    <row r="643" spans="1:4" ht="14.25">
      <c r="A643" s="65" t="s">
        <v>969</v>
      </c>
      <c r="B643" s="73" t="s">
        <v>1091</v>
      </c>
      <c r="C643" s="73" t="s">
        <v>1091</v>
      </c>
      <c r="D643" s="74"/>
    </row>
    <row r="644" spans="1:4" ht="14.25">
      <c r="A644" s="65" t="s">
        <v>969</v>
      </c>
      <c r="B644" s="73" t="s">
        <v>1092</v>
      </c>
      <c r="C644" s="73" t="s">
        <v>1092</v>
      </c>
      <c r="D644" s="74"/>
    </row>
    <row r="645" spans="1:4" ht="14.25">
      <c r="A645" s="65" t="s">
        <v>969</v>
      </c>
      <c r="B645" s="73" t="s">
        <v>1093</v>
      </c>
      <c r="C645" s="73" t="s">
        <v>1093</v>
      </c>
      <c r="D645" s="74"/>
    </row>
    <row r="646" spans="1:4" ht="14.25">
      <c r="A646" s="65" t="s">
        <v>969</v>
      </c>
      <c r="B646" s="73" t="s">
        <v>1094</v>
      </c>
      <c r="C646" s="73" t="s">
        <v>1094</v>
      </c>
      <c r="D646" s="74"/>
    </row>
    <row r="647" spans="1:4" ht="14.25">
      <c r="A647" s="65" t="s">
        <v>969</v>
      </c>
      <c r="B647" s="73" t="s">
        <v>1095</v>
      </c>
      <c r="C647" s="73" t="s">
        <v>1095</v>
      </c>
      <c r="D647" s="74"/>
    </row>
    <row r="648" spans="1:4" ht="14.25">
      <c r="A648" s="65" t="s">
        <v>969</v>
      </c>
      <c r="B648" s="73" t="s">
        <v>1096</v>
      </c>
      <c r="C648" s="73" t="s">
        <v>1096</v>
      </c>
      <c r="D648" s="74"/>
    </row>
    <row r="649" spans="1:4" ht="14.25">
      <c r="A649" s="65" t="s">
        <v>969</v>
      </c>
      <c r="B649" s="73" t="s">
        <v>1097</v>
      </c>
      <c r="C649" s="73" t="s">
        <v>1097</v>
      </c>
      <c r="D649" s="74"/>
    </row>
    <row r="650" spans="1:4" ht="14.25">
      <c r="A650" s="65" t="s">
        <v>969</v>
      </c>
      <c r="B650" s="80" t="s">
        <v>1098</v>
      </c>
      <c r="C650" s="80" t="s">
        <v>1098</v>
      </c>
      <c r="D650" s="74"/>
    </row>
    <row r="651" spans="1:4" ht="14.25">
      <c r="A651" s="65" t="s">
        <v>969</v>
      </c>
      <c r="B651" s="80" t="s">
        <v>1099</v>
      </c>
      <c r="C651" s="80" t="s">
        <v>1099</v>
      </c>
      <c r="D651" s="74"/>
    </row>
    <row r="652" spans="1:4" ht="14.25">
      <c r="A652" s="65" t="s">
        <v>969</v>
      </c>
      <c r="B652" s="80" t="s">
        <v>1100</v>
      </c>
      <c r="C652" s="80" t="s">
        <v>1100</v>
      </c>
      <c r="D652" s="74"/>
    </row>
    <row r="653" spans="1:4" ht="14.25">
      <c r="A653" s="65" t="s">
        <v>969</v>
      </c>
      <c r="B653" s="80" t="s">
        <v>1101</v>
      </c>
      <c r="C653" s="80" t="s">
        <v>1101</v>
      </c>
      <c r="D653" s="74"/>
    </row>
    <row r="654" spans="1:4" ht="14.25">
      <c r="A654" s="65" t="s">
        <v>969</v>
      </c>
      <c r="B654" s="80" t="s">
        <v>1102</v>
      </c>
      <c r="C654" s="80" t="s">
        <v>1102</v>
      </c>
      <c r="D654" s="74"/>
    </row>
    <row r="655" spans="1:4" ht="14.25">
      <c r="A655" s="65" t="s">
        <v>969</v>
      </c>
      <c r="B655" s="80" t="s">
        <v>1103</v>
      </c>
      <c r="C655" s="80" t="s">
        <v>1103</v>
      </c>
      <c r="D655" s="74"/>
    </row>
    <row r="656" spans="1:4" ht="14.25">
      <c r="A656" s="65" t="s">
        <v>969</v>
      </c>
      <c r="B656" s="80" t="s">
        <v>1104</v>
      </c>
      <c r="C656" s="80" t="s">
        <v>1104</v>
      </c>
      <c r="D656" s="74"/>
    </row>
    <row r="657" spans="1:4" ht="14.25">
      <c r="A657" s="65" t="s">
        <v>969</v>
      </c>
      <c r="B657" s="80" t="s">
        <v>1105</v>
      </c>
      <c r="C657" s="80" t="s">
        <v>1105</v>
      </c>
      <c r="D657" s="74"/>
    </row>
    <row r="658" spans="1:4" ht="14.25">
      <c r="A658" s="65" t="s">
        <v>969</v>
      </c>
      <c r="B658" s="80" t="s">
        <v>1106</v>
      </c>
      <c r="C658" s="80" t="s">
        <v>1106</v>
      </c>
      <c r="D658" s="74"/>
    </row>
    <row r="659" spans="1:4" ht="14.25">
      <c r="A659" s="65" t="s">
        <v>969</v>
      </c>
      <c r="B659" s="80" t="s">
        <v>1107</v>
      </c>
      <c r="C659" s="80" t="s">
        <v>1107</v>
      </c>
      <c r="D659" s="74"/>
    </row>
    <row r="660" spans="1:4" ht="14.25">
      <c r="A660" s="65" t="s">
        <v>969</v>
      </c>
      <c r="B660" s="80" t="s">
        <v>1108</v>
      </c>
      <c r="C660" s="80" t="s">
        <v>1108</v>
      </c>
      <c r="D660" s="74"/>
    </row>
    <row r="661" spans="1:4" ht="14.25">
      <c r="A661" s="65" t="s">
        <v>969</v>
      </c>
      <c r="B661" s="80" t="s">
        <v>1109</v>
      </c>
      <c r="C661" s="80" t="s">
        <v>1109</v>
      </c>
      <c r="D661" s="74"/>
    </row>
    <row r="662" spans="1:4" ht="14.25">
      <c r="A662" s="65" t="s">
        <v>969</v>
      </c>
      <c r="B662" s="80" t="s">
        <v>1110</v>
      </c>
      <c r="C662" s="80" t="s">
        <v>1110</v>
      </c>
      <c r="D662" s="74"/>
    </row>
    <row r="663" spans="1:4" ht="14.25">
      <c r="A663" s="65" t="s">
        <v>969</v>
      </c>
      <c r="B663" s="80" t="s">
        <v>1111</v>
      </c>
      <c r="C663" s="80" t="s">
        <v>1111</v>
      </c>
      <c r="D663" s="74"/>
    </row>
    <row r="664" spans="1:4" ht="14.25">
      <c r="A664" s="65" t="s">
        <v>969</v>
      </c>
      <c r="B664" s="80" t="s">
        <v>1112</v>
      </c>
      <c r="C664" s="80" t="s">
        <v>1112</v>
      </c>
      <c r="D664" s="74"/>
    </row>
    <row r="665" spans="1:4" ht="14.25">
      <c r="A665" s="65" t="s">
        <v>969</v>
      </c>
      <c r="B665" s="80" t="s">
        <v>1113</v>
      </c>
      <c r="C665" s="80" t="s">
        <v>1113</v>
      </c>
      <c r="D665" s="74"/>
    </row>
    <row r="666" spans="1:4" ht="14.25">
      <c r="A666" s="65" t="s">
        <v>969</v>
      </c>
      <c r="B666" s="80" t="s">
        <v>1114</v>
      </c>
      <c r="C666" s="80" t="s">
        <v>1114</v>
      </c>
      <c r="D666" s="74"/>
    </row>
    <row r="667" spans="1:4" ht="14.25">
      <c r="A667" s="65" t="s">
        <v>969</v>
      </c>
      <c r="B667" s="80" t="s">
        <v>1115</v>
      </c>
      <c r="C667" s="80" t="s">
        <v>1115</v>
      </c>
      <c r="D667" s="74"/>
    </row>
    <row r="668" spans="1:4" ht="14.25">
      <c r="A668" s="65" t="s">
        <v>969</v>
      </c>
      <c r="B668" s="80" t="s">
        <v>1116</v>
      </c>
      <c r="C668" s="80" t="s">
        <v>1116</v>
      </c>
      <c r="D668" s="74"/>
    </row>
    <row r="669" spans="1:4" ht="14.25">
      <c r="A669" s="65" t="s">
        <v>969</v>
      </c>
      <c r="B669" s="80" t="s">
        <v>1117</v>
      </c>
      <c r="C669" s="80" t="s">
        <v>1117</v>
      </c>
      <c r="D669" s="74"/>
    </row>
    <row r="670" spans="1:4" ht="14.25">
      <c r="A670" s="65" t="s">
        <v>969</v>
      </c>
      <c r="B670" s="80" t="s">
        <v>1118</v>
      </c>
      <c r="C670" s="80" t="s">
        <v>1118</v>
      </c>
      <c r="D670" s="74"/>
    </row>
    <row r="671" spans="1:4" ht="14.25">
      <c r="A671" s="65" t="s">
        <v>969</v>
      </c>
      <c r="B671" s="80" t="s">
        <v>1119</v>
      </c>
      <c r="C671" s="80" t="s">
        <v>1119</v>
      </c>
      <c r="D671" s="74"/>
    </row>
    <row r="672" spans="1:4" ht="14.25">
      <c r="A672" s="65" t="s">
        <v>969</v>
      </c>
      <c r="B672" s="80" t="s">
        <v>1120</v>
      </c>
      <c r="C672" s="80" t="s">
        <v>1120</v>
      </c>
      <c r="D672" s="74"/>
    </row>
    <row r="673" spans="1:4" ht="14.25">
      <c r="A673" s="65" t="s">
        <v>969</v>
      </c>
      <c r="B673" s="80" t="s">
        <v>1121</v>
      </c>
      <c r="C673" s="80" t="s">
        <v>1121</v>
      </c>
      <c r="D673" s="74"/>
    </row>
    <row r="674" spans="1:4" ht="14.25">
      <c r="A674" s="65" t="s">
        <v>969</v>
      </c>
      <c r="B674" s="80" t="s">
        <v>1122</v>
      </c>
      <c r="C674" s="80" t="s">
        <v>1122</v>
      </c>
      <c r="D674" s="74"/>
    </row>
    <row r="675" spans="1:4" ht="14.25">
      <c r="A675" s="65" t="s">
        <v>969</v>
      </c>
      <c r="B675" s="80" t="s">
        <v>1123</v>
      </c>
      <c r="C675" s="80" t="s">
        <v>1123</v>
      </c>
      <c r="D675" s="74"/>
    </row>
    <row r="676" spans="1:4" ht="14.25">
      <c r="A676" s="65" t="s">
        <v>969</v>
      </c>
      <c r="B676" s="80" t="s">
        <v>1124</v>
      </c>
      <c r="C676" s="80" t="s">
        <v>1124</v>
      </c>
      <c r="D676" s="74"/>
    </row>
    <row r="677" spans="1:4" ht="14.25">
      <c r="A677" s="65" t="s">
        <v>969</v>
      </c>
      <c r="B677" s="80" t="s">
        <v>1125</v>
      </c>
      <c r="C677" s="80" t="s">
        <v>1125</v>
      </c>
      <c r="D677" s="74"/>
    </row>
    <row r="678" spans="1:4" ht="14.25">
      <c r="A678" s="65" t="s">
        <v>969</v>
      </c>
      <c r="B678" s="80" t="s">
        <v>1126</v>
      </c>
      <c r="C678" s="80" t="s">
        <v>1126</v>
      </c>
      <c r="D678" s="74"/>
    </row>
    <row r="679" spans="1:4" ht="14.25">
      <c r="A679" s="65" t="s">
        <v>969</v>
      </c>
      <c r="B679" s="80" t="s">
        <v>1127</v>
      </c>
      <c r="C679" s="80" t="s">
        <v>1127</v>
      </c>
      <c r="D679" s="74"/>
    </row>
    <row r="680" spans="1:4" ht="14.25">
      <c r="A680" s="65" t="s">
        <v>969</v>
      </c>
      <c r="B680" s="80" t="s">
        <v>1128</v>
      </c>
      <c r="C680" s="80" t="s">
        <v>1128</v>
      </c>
      <c r="D680" s="74"/>
    </row>
    <row r="681" spans="1:4" ht="14.25">
      <c r="A681" s="65" t="s">
        <v>969</v>
      </c>
      <c r="B681" s="80" t="s">
        <v>1129</v>
      </c>
      <c r="C681" s="80" t="s">
        <v>1129</v>
      </c>
      <c r="D681" s="74"/>
    </row>
    <row r="682" spans="1:4" ht="14.25">
      <c r="A682" s="65" t="s">
        <v>969</v>
      </c>
      <c r="B682" s="80" t="s">
        <v>1130</v>
      </c>
      <c r="C682" s="80" t="s">
        <v>1130</v>
      </c>
      <c r="D682" s="74"/>
    </row>
    <row r="683" spans="1:4" ht="14.25">
      <c r="A683" s="65" t="s">
        <v>969</v>
      </c>
      <c r="B683" s="80" t="s">
        <v>1131</v>
      </c>
      <c r="C683" s="80" t="s">
        <v>1131</v>
      </c>
      <c r="D683" s="74"/>
    </row>
    <row r="684" spans="1:4" ht="14.25">
      <c r="A684" s="65" t="s">
        <v>969</v>
      </c>
      <c r="B684" s="80" t="s">
        <v>1132</v>
      </c>
      <c r="C684" s="80" t="s">
        <v>1132</v>
      </c>
      <c r="D684" s="74"/>
    </row>
    <row r="685" spans="1:4" ht="14.25">
      <c r="A685" s="65" t="s">
        <v>969</v>
      </c>
      <c r="B685" s="80" t="s">
        <v>1133</v>
      </c>
      <c r="C685" s="80" t="s">
        <v>1133</v>
      </c>
      <c r="D685" s="74"/>
    </row>
    <row r="686" spans="1:4" ht="14.25">
      <c r="A686" s="65" t="s">
        <v>969</v>
      </c>
      <c r="B686" s="80" t="s">
        <v>1134</v>
      </c>
      <c r="C686" s="80" t="s">
        <v>1134</v>
      </c>
      <c r="D686" s="74"/>
    </row>
    <row r="687" spans="1:4" ht="14.25">
      <c r="A687" s="65" t="s">
        <v>969</v>
      </c>
      <c r="B687" s="80" t="s">
        <v>1135</v>
      </c>
      <c r="C687" s="80" t="s">
        <v>1135</v>
      </c>
      <c r="D687" s="74"/>
    </row>
    <row r="688" spans="1:4" ht="14.25">
      <c r="A688" s="65" t="s">
        <v>969</v>
      </c>
      <c r="B688" s="80" t="s">
        <v>1136</v>
      </c>
      <c r="C688" s="80" t="s">
        <v>1136</v>
      </c>
      <c r="D688" s="74"/>
    </row>
    <row r="689" spans="1:4" ht="14.25">
      <c r="A689" s="65" t="s">
        <v>969</v>
      </c>
      <c r="B689" s="80" t="s">
        <v>1137</v>
      </c>
      <c r="C689" s="80" t="s">
        <v>1137</v>
      </c>
      <c r="D689" s="74"/>
    </row>
    <row r="690" spans="1:4" ht="14.25">
      <c r="A690" s="65" t="s">
        <v>969</v>
      </c>
      <c r="B690" s="80" t="s">
        <v>1138</v>
      </c>
      <c r="C690" s="80" t="s">
        <v>1138</v>
      </c>
      <c r="D690" s="74"/>
    </row>
    <row r="691" spans="1:4" ht="14.25">
      <c r="A691" s="65" t="s">
        <v>969</v>
      </c>
      <c r="B691" s="80" t="s">
        <v>1139</v>
      </c>
      <c r="C691" s="80" t="s">
        <v>1139</v>
      </c>
      <c r="D691" s="74"/>
    </row>
    <row r="692" spans="1:4" ht="14.25">
      <c r="A692" s="65" t="s">
        <v>969</v>
      </c>
      <c r="B692" s="80" t="s">
        <v>1140</v>
      </c>
      <c r="C692" s="80" t="s">
        <v>1140</v>
      </c>
      <c r="D692" s="74"/>
    </row>
    <row r="693" spans="1:4" ht="14.25">
      <c r="A693" s="62" t="s">
        <v>969</v>
      </c>
      <c r="B693" s="80" t="s">
        <v>1141</v>
      </c>
      <c r="C693" s="80" t="s">
        <v>1141</v>
      </c>
      <c r="D693" s="81"/>
    </row>
    <row r="694" spans="1:4" ht="14.25">
      <c r="A694" s="62" t="s">
        <v>969</v>
      </c>
      <c r="B694" s="80" t="s">
        <v>1142</v>
      </c>
      <c r="C694" s="80" t="s">
        <v>1142</v>
      </c>
      <c r="D694" s="81"/>
    </row>
    <row r="695" spans="1:4" ht="14.25">
      <c r="A695" s="62" t="s">
        <v>969</v>
      </c>
      <c r="B695" s="80" t="s">
        <v>1143</v>
      </c>
      <c r="C695" s="80" t="s">
        <v>1143</v>
      </c>
      <c r="D695" s="81"/>
    </row>
    <row r="696" spans="1:4" ht="14.25">
      <c r="A696" s="62" t="s">
        <v>969</v>
      </c>
      <c r="B696" s="80" t="s">
        <v>1144</v>
      </c>
      <c r="C696" s="80" t="s">
        <v>1144</v>
      </c>
      <c r="D696" s="81"/>
    </row>
    <row r="697" spans="1:4" ht="14.25">
      <c r="A697" s="62" t="s">
        <v>969</v>
      </c>
      <c r="B697" s="80" t="s">
        <v>1145</v>
      </c>
      <c r="C697" s="80" t="s">
        <v>1145</v>
      </c>
      <c r="D697" s="81"/>
    </row>
    <row r="698" spans="1:4" ht="14.25">
      <c r="A698" s="62" t="s">
        <v>969</v>
      </c>
      <c r="B698" s="80" t="s">
        <v>1146</v>
      </c>
      <c r="C698" s="80" t="s">
        <v>1146</v>
      </c>
      <c r="D698" s="81"/>
    </row>
    <row r="699" spans="1:4" ht="14.25">
      <c r="A699" s="62" t="s">
        <v>969</v>
      </c>
      <c r="B699" s="73" t="s">
        <v>1147</v>
      </c>
      <c r="C699" s="73" t="s">
        <v>1147</v>
      </c>
      <c r="D699" s="74"/>
    </row>
    <row r="700" spans="1:4" ht="14.25">
      <c r="A700" s="62" t="s">
        <v>969</v>
      </c>
      <c r="B700" s="73" t="s">
        <v>1148</v>
      </c>
      <c r="C700" s="73" t="s">
        <v>1148</v>
      </c>
      <c r="D700" s="74"/>
    </row>
    <row r="701" spans="1:4" ht="14.25">
      <c r="A701" s="62" t="s">
        <v>969</v>
      </c>
      <c r="B701" s="73" t="s">
        <v>1149</v>
      </c>
      <c r="C701" s="73" t="s">
        <v>1149</v>
      </c>
      <c r="D701" s="74"/>
    </row>
    <row r="702" spans="1:4" ht="14.25">
      <c r="A702" s="62" t="s">
        <v>969</v>
      </c>
      <c r="B702" s="80" t="s">
        <v>1150</v>
      </c>
      <c r="C702" s="80" t="s">
        <v>1150</v>
      </c>
      <c r="D702" s="81"/>
    </row>
    <row r="703" spans="1:4" ht="14.25">
      <c r="A703" s="62" t="s">
        <v>969</v>
      </c>
      <c r="B703" s="80" t="s">
        <v>1151</v>
      </c>
      <c r="C703" s="80" t="s">
        <v>1151</v>
      </c>
      <c r="D703" s="81"/>
    </row>
    <row r="704" spans="1:4" ht="14.25">
      <c r="A704" s="65" t="s">
        <v>969</v>
      </c>
      <c r="B704" s="73" t="s">
        <v>1152</v>
      </c>
      <c r="C704" s="73" t="s">
        <v>1152</v>
      </c>
      <c r="D704" s="74"/>
    </row>
    <row r="705" spans="1:4" ht="14.25">
      <c r="A705" s="65" t="s">
        <v>969</v>
      </c>
      <c r="B705" s="73" t="s">
        <v>1153</v>
      </c>
      <c r="C705" s="73" t="s">
        <v>1153</v>
      </c>
      <c r="D705" s="74"/>
    </row>
    <row r="706" spans="1:4" ht="14.25">
      <c r="A706" s="65" t="s">
        <v>969</v>
      </c>
      <c r="B706" s="73" t="s">
        <v>1154</v>
      </c>
      <c r="C706" s="73" t="s">
        <v>1154</v>
      </c>
      <c r="D706" s="74"/>
    </row>
    <row r="707" spans="1:4" ht="14.25">
      <c r="A707" s="65" t="s">
        <v>969</v>
      </c>
      <c r="B707" s="73" t="s">
        <v>1155</v>
      </c>
      <c r="C707" s="73" t="s">
        <v>1155</v>
      </c>
      <c r="D707" s="74"/>
    </row>
    <row r="708" spans="1:4" ht="14.25">
      <c r="A708" s="65" t="s">
        <v>969</v>
      </c>
      <c r="B708" s="80" t="s">
        <v>1156</v>
      </c>
      <c r="C708" s="80" t="s">
        <v>1156</v>
      </c>
      <c r="D708" s="81"/>
    </row>
    <row r="709" spans="1:4" ht="14.25">
      <c r="A709" s="62" t="s">
        <v>969</v>
      </c>
      <c r="B709" s="80" t="s">
        <v>1157</v>
      </c>
      <c r="C709" s="80" t="s">
        <v>1157</v>
      </c>
      <c r="D709" s="81"/>
    </row>
    <row r="710" spans="1:4" ht="14.25">
      <c r="A710" s="62" t="s">
        <v>969</v>
      </c>
      <c r="B710" s="80" t="s">
        <v>1158</v>
      </c>
      <c r="C710" s="80" t="s">
        <v>1158</v>
      </c>
      <c r="D710" s="81"/>
    </row>
    <row r="711" spans="1:4" ht="14.25">
      <c r="A711" s="62" t="s">
        <v>969</v>
      </c>
      <c r="B711" s="73" t="s">
        <v>1159</v>
      </c>
      <c r="C711" s="73" t="s">
        <v>1159</v>
      </c>
      <c r="D711" s="74"/>
    </row>
    <row r="712" spans="1:4" ht="14.25">
      <c r="A712" s="62" t="s">
        <v>969</v>
      </c>
      <c r="B712" s="73" t="s">
        <v>1160</v>
      </c>
      <c r="C712" s="73" t="s">
        <v>1160</v>
      </c>
      <c r="D712" s="74"/>
    </row>
    <row r="713" spans="1:4" ht="14.25">
      <c r="A713" s="62" t="s">
        <v>969</v>
      </c>
      <c r="B713" s="73" t="s">
        <v>1161</v>
      </c>
      <c r="C713" s="73" t="s">
        <v>1161</v>
      </c>
      <c r="D713" s="74"/>
    </row>
    <row r="714" spans="1:4" ht="14.25">
      <c r="A714" s="62" t="s">
        <v>969</v>
      </c>
      <c r="B714" s="73" t="s">
        <v>1162</v>
      </c>
      <c r="C714" s="73" t="s">
        <v>1162</v>
      </c>
      <c r="D714" s="74"/>
    </row>
    <row r="715" spans="1:4" ht="14.25">
      <c r="A715" s="62" t="s">
        <v>969</v>
      </c>
      <c r="B715" s="73" t="s">
        <v>1163</v>
      </c>
      <c r="C715" s="73" t="s">
        <v>1163</v>
      </c>
      <c r="D715" s="74"/>
    </row>
    <row r="716" spans="1:4" ht="14.25">
      <c r="A716" s="62" t="s">
        <v>969</v>
      </c>
      <c r="B716" s="73" t="s">
        <v>1164</v>
      </c>
      <c r="C716" s="73" t="s">
        <v>1164</v>
      </c>
      <c r="D716" s="74"/>
    </row>
    <row r="717" spans="1:4" ht="14.25">
      <c r="A717" s="62" t="s">
        <v>969</v>
      </c>
      <c r="B717" s="73" t="s">
        <v>1165</v>
      </c>
      <c r="C717" s="73" t="s">
        <v>1165</v>
      </c>
      <c r="D717" s="74"/>
    </row>
    <row r="718" spans="1:4" ht="14.25">
      <c r="A718" s="62" t="s">
        <v>969</v>
      </c>
      <c r="B718" s="73" t="s">
        <v>1166</v>
      </c>
      <c r="C718" s="73" t="s">
        <v>1166</v>
      </c>
      <c r="D718" s="74"/>
    </row>
    <row r="719" spans="1:4" ht="14.25">
      <c r="A719" s="62" t="s">
        <v>969</v>
      </c>
      <c r="B719" s="73" t="s">
        <v>1167</v>
      </c>
      <c r="C719" s="73" t="s">
        <v>1167</v>
      </c>
      <c r="D719" s="74"/>
    </row>
    <row r="720" spans="1:4" ht="14.25">
      <c r="A720" s="65" t="s">
        <v>969</v>
      </c>
      <c r="B720" s="73" t="s">
        <v>1168</v>
      </c>
      <c r="C720" s="73" t="s">
        <v>1168</v>
      </c>
      <c r="D720" s="74"/>
    </row>
    <row r="721" spans="1:4" ht="14.25">
      <c r="A721" s="65" t="s">
        <v>969</v>
      </c>
      <c r="B721" s="73" t="s">
        <v>1169</v>
      </c>
      <c r="C721" s="73" t="s">
        <v>1169</v>
      </c>
      <c r="D721" s="74"/>
    </row>
    <row r="722" spans="1:4" ht="14.25">
      <c r="A722" s="65" t="s">
        <v>969</v>
      </c>
      <c r="B722" s="73" t="s">
        <v>1170</v>
      </c>
      <c r="C722" s="73" t="s">
        <v>1170</v>
      </c>
      <c r="D722" s="74"/>
    </row>
    <row r="723" spans="1:4" ht="14.25">
      <c r="A723" s="65" t="s">
        <v>969</v>
      </c>
      <c r="B723" s="73" t="s">
        <v>1171</v>
      </c>
      <c r="C723" s="73" t="s">
        <v>1171</v>
      </c>
      <c r="D723" s="74"/>
    </row>
    <row r="724" spans="1:4" ht="14.25">
      <c r="A724" s="65" t="s">
        <v>969</v>
      </c>
      <c r="B724" s="73" t="s">
        <v>1172</v>
      </c>
      <c r="C724" s="73" t="s">
        <v>1172</v>
      </c>
      <c r="D724" s="74"/>
    </row>
    <row r="725" spans="1:4" ht="14.25">
      <c r="A725" s="65" t="s">
        <v>969</v>
      </c>
      <c r="B725" s="73" t="s">
        <v>1173</v>
      </c>
      <c r="C725" s="73" t="s">
        <v>1173</v>
      </c>
      <c r="D725" s="74"/>
    </row>
    <row r="726" spans="1:4" ht="14.25">
      <c r="A726" s="65" t="s">
        <v>969</v>
      </c>
      <c r="B726" s="73" t="s">
        <v>1174</v>
      </c>
      <c r="C726" s="73" t="s">
        <v>1174</v>
      </c>
      <c r="D726" s="74"/>
    </row>
    <row r="727" spans="1:4" ht="14.25">
      <c r="A727" s="65" t="s">
        <v>969</v>
      </c>
      <c r="B727" s="73" t="s">
        <v>1175</v>
      </c>
      <c r="C727" s="73" t="s">
        <v>1175</v>
      </c>
      <c r="D727" s="74"/>
    </row>
    <row r="728" spans="1:4" ht="14.25">
      <c r="A728" s="65" t="s">
        <v>969</v>
      </c>
      <c r="B728" s="73" t="s">
        <v>1176</v>
      </c>
      <c r="C728" s="73" t="s">
        <v>1176</v>
      </c>
      <c r="D728" s="74"/>
    </row>
    <row r="729" spans="1:4" ht="14.45" customHeight="1">
      <c r="A729" s="62" t="s">
        <v>969</v>
      </c>
      <c r="B729" s="73" t="s">
        <v>1177</v>
      </c>
      <c r="C729" s="73" t="s">
        <v>1177</v>
      </c>
      <c r="D729" s="74"/>
    </row>
    <row r="730" spans="1:4" ht="14.25">
      <c r="A730" s="65" t="s">
        <v>969</v>
      </c>
      <c r="B730" s="73" t="s">
        <v>1178</v>
      </c>
      <c r="C730" s="73" t="s">
        <v>1178</v>
      </c>
      <c r="D730" s="74"/>
    </row>
    <row r="731" spans="1:4" ht="14.25">
      <c r="A731" s="65" t="s">
        <v>969</v>
      </c>
      <c r="B731" s="73" t="s">
        <v>1179</v>
      </c>
      <c r="C731" s="73" t="s">
        <v>1179</v>
      </c>
      <c r="D731" s="74"/>
    </row>
    <row r="732" spans="1:4" ht="14.25">
      <c r="A732" s="65" t="s">
        <v>969</v>
      </c>
      <c r="B732" s="73" t="s">
        <v>1180</v>
      </c>
      <c r="C732" s="73" t="s">
        <v>1180</v>
      </c>
      <c r="D732" s="74"/>
    </row>
    <row r="733" spans="1:4" ht="14.25">
      <c r="A733" s="65" t="s">
        <v>969</v>
      </c>
      <c r="B733" s="73" t="s">
        <v>1181</v>
      </c>
      <c r="C733" s="73" t="s">
        <v>1181</v>
      </c>
      <c r="D733" s="74"/>
    </row>
    <row r="734" spans="1:4" ht="14.25">
      <c r="A734" s="65" t="s">
        <v>969</v>
      </c>
      <c r="B734" s="73" t="s">
        <v>1182</v>
      </c>
      <c r="C734" s="73" t="s">
        <v>1182</v>
      </c>
      <c r="D734" s="74"/>
    </row>
    <row r="735" spans="1:4" ht="14.25">
      <c r="A735" s="65" t="s">
        <v>969</v>
      </c>
      <c r="B735" s="73" t="s">
        <v>1183</v>
      </c>
      <c r="C735" s="73" t="s">
        <v>1183</v>
      </c>
      <c r="D735" s="74"/>
    </row>
    <row r="736" spans="1:4" ht="14.25">
      <c r="A736" s="65" t="s">
        <v>969</v>
      </c>
      <c r="B736" s="73" t="s">
        <v>1184</v>
      </c>
      <c r="C736" s="73" t="s">
        <v>1184</v>
      </c>
      <c r="D736" s="74"/>
    </row>
    <row r="737" spans="1:4" ht="14.25">
      <c r="A737" s="65" t="s">
        <v>969</v>
      </c>
      <c r="B737" s="73" t="s">
        <v>1185</v>
      </c>
      <c r="C737" s="73" t="s">
        <v>1185</v>
      </c>
      <c r="D737" s="74"/>
    </row>
    <row r="738" spans="1:4" ht="14.25">
      <c r="A738" s="65" t="s">
        <v>969</v>
      </c>
      <c r="B738" s="73" t="s">
        <v>1186</v>
      </c>
      <c r="C738" s="73" t="s">
        <v>1186</v>
      </c>
      <c r="D738" s="74"/>
    </row>
    <row r="739" spans="1:4" ht="14.25">
      <c r="A739" s="65" t="s">
        <v>970</v>
      </c>
      <c r="B739" s="73" t="s">
        <v>1187</v>
      </c>
      <c r="C739" s="73" t="s">
        <v>1187</v>
      </c>
      <c r="D739" s="74"/>
    </row>
    <row r="740" spans="1:4" ht="14.25">
      <c r="A740" s="65" t="s">
        <v>970</v>
      </c>
      <c r="B740" s="73" t="s">
        <v>1188</v>
      </c>
      <c r="C740" s="73" t="s">
        <v>1188</v>
      </c>
      <c r="D740" s="74"/>
    </row>
    <row r="741" spans="1:4" ht="14.25">
      <c r="A741" s="65" t="s">
        <v>970</v>
      </c>
      <c r="B741" s="73" t="s">
        <v>1189</v>
      </c>
      <c r="C741" s="73" t="s">
        <v>1189</v>
      </c>
      <c r="D741" s="74"/>
    </row>
    <row r="742" spans="1:4" ht="14.25">
      <c r="A742" s="65" t="s">
        <v>970</v>
      </c>
      <c r="B742" s="73" t="s">
        <v>1190</v>
      </c>
      <c r="C742" s="73" t="s">
        <v>1190</v>
      </c>
      <c r="D742" s="74"/>
    </row>
    <row r="743" spans="1:4" ht="14.25">
      <c r="A743" s="65" t="s">
        <v>970</v>
      </c>
      <c r="B743" s="73" t="s">
        <v>1191</v>
      </c>
      <c r="C743" s="73" t="s">
        <v>1191</v>
      </c>
      <c r="D743" s="74"/>
    </row>
    <row r="744" spans="1:4" ht="14.25">
      <c r="A744" s="65" t="s">
        <v>970</v>
      </c>
      <c r="B744" s="73" t="s">
        <v>1192</v>
      </c>
      <c r="C744" s="73" t="s">
        <v>1192</v>
      </c>
      <c r="D744" s="74"/>
    </row>
    <row r="745" spans="1:4" ht="14.25">
      <c r="A745" s="65" t="s">
        <v>970</v>
      </c>
      <c r="B745" s="73" t="s">
        <v>1193</v>
      </c>
      <c r="C745" s="73" t="s">
        <v>1193</v>
      </c>
      <c r="D745" s="74"/>
    </row>
    <row r="746" spans="1:4" ht="14.25">
      <c r="A746" s="65" t="s">
        <v>970</v>
      </c>
      <c r="B746" s="73" t="s">
        <v>1194</v>
      </c>
      <c r="C746" s="73" t="s">
        <v>1194</v>
      </c>
      <c r="D746" s="74"/>
    </row>
    <row r="747" spans="1:4" ht="14.25">
      <c r="A747" s="65" t="s">
        <v>970</v>
      </c>
      <c r="B747" s="73" t="s">
        <v>1195</v>
      </c>
      <c r="C747" s="73" t="s">
        <v>1195</v>
      </c>
      <c r="D747" s="74"/>
    </row>
    <row r="748" spans="1:4" ht="14.25">
      <c r="A748" s="65" t="s">
        <v>970</v>
      </c>
      <c r="B748" s="73" t="s">
        <v>1196</v>
      </c>
      <c r="C748" s="73" t="s">
        <v>1196</v>
      </c>
      <c r="D748" s="74"/>
    </row>
    <row r="749" spans="1:4" ht="14.25">
      <c r="A749" s="65" t="s">
        <v>970</v>
      </c>
      <c r="B749" s="73" t="s">
        <v>1197</v>
      </c>
      <c r="C749" s="73" t="s">
        <v>1197</v>
      </c>
      <c r="D749" s="74"/>
    </row>
    <row r="750" spans="1:4" ht="14.25">
      <c r="A750" s="65" t="s">
        <v>970</v>
      </c>
      <c r="B750" s="73" t="s">
        <v>1198</v>
      </c>
      <c r="C750" s="73" t="s">
        <v>1198</v>
      </c>
      <c r="D750" s="74"/>
    </row>
    <row r="751" spans="1:4" ht="14.25">
      <c r="A751" s="65" t="s">
        <v>971</v>
      </c>
      <c r="B751" s="73" t="s">
        <v>1199</v>
      </c>
      <c r="C751" s="73" t="s">
        <v>1199</v>
      </c>
      <c r="D751" s="74"/>
    </row>
    <row r="752" spans="1:4" ht="14.25">
      <c r="A752" s="65" t="s">
        <v>971</v>
      </c>
      <c r="B752" s="73" t="s">
        <v>1200</v>
      </c>
      <c r="C752" s="73" t="s">
        <v>1200</v>
      </c>
      <c r="D752" s="74"/>
    </row>
    <row r="753" spans="1:4" ht="14.25">
      <c r="A753" s="65" t="s">
        <v>971</v>
      </c>
      <c r="B753" s="73" t="s">
        <v>1201</v>
      </c>
      <c r="C753" s="73" t="s">
        <v>1201</v>
      </c>
      <c r="D753" s="74"/>
    </row>
    <row r="754" spans="1:4" ht="14.25">
      <c r="A754" s="65" t="s">
        <v>971</v>
      </c>
      <c r="B754" s="73" t="s">
        <v>1202</v>
      </c>
      <c r="C754" s="73" t="s">
        <v>1202</v>
      </c>
      <c r="D754" s="74"/>
    </row>
    <row r="755" spans="1:4" ht="14.25">
      <c r="A755" s="65" t="s">
        <v>971</v>
      </c>
      <c r="B755" s="73" t="s">
        <v>1203</v>
      </c>
      <c r="C755" s="73" t="s">
        <v>1203</v>
      </c>
      <c r="D755" s="74"/>
    </row>
    <row r="756" spans="1:4" ht="14.25">
      <c r="A756" s="65" t="s">
        <v>971</v>
      </c>
      <c r="B756" s="73" t="s">
        <v>1204</v>
      </c>
      <c r="C756" s="73" t="s">
        <v>1204</v>
      </c>
      <c r="D756" s="74"/>
    </row>
    <row r="757" spans="1:4" ht="14.25">
      <c r="A757" s="65" t="s">
        <v>971</v>
      </c>
      <c r="B757" s="73" t="s">
        <v>1205</v>
      </c>
      <c r="C757" s="73" t="s">
        <v>1205</v>
      </c>
      <c r="D757" s="74"/>
    </row>
    <row r="758" spans="1:4" ht="14.25">
      <c r="A758" s="65" t="s">
        <v>971</v>
      </c>
      <c r="B758" s="73" t="s">
        <v>1206</v>
      </c>
      <c r="C758" s="73" t="s">
        <v>1206</v>
      </c>
      <c r="D758" s="74"/>
    </row>
    <row r="759" spans="1:4" ht="14.25">
      <c r="A759" s="65" t="s">
        <v>971</v>
      </c>
      <c r="B759" s="73" t="s">
        <v>1207</v>
      </c>
      <c r="C759" s="73" t="s">
        <v>1207</v>
      </c>
      <c r="D759" s="74"/>
    </row>
    <row r="760" spans="1:4" ht="14.25">
      <c r="A760" s="65" t="s">
        <v>971</v>
      </c>
      <c r="B760" s="73" t="s">
        <v>1208</v>
      </c>
      <c r="C760" s="73" t="s">
        <v>1208</v>
      </c>
      <c r="D760" s="74"/>
    </row>
    <row r="761" spans="1:4" ht="14.25">
      <c r="A761" s="65" t="s">
        <v>971</v>
      </c>
      <c r="B761" s="73" t="s">
        <v>1209</v>
      </c>
      <c r="C761" s="73" t="s">
        <v>1209</v>
      </c>
      <c r="D761" s="74"/>
    </row>
    <row r="762" spans="1:4" ht="14.25">
      <c r="A762" s="65" t="s">
        <v>971</v>
      </c>
      <c r="B762" s="73" t="s">
        <v>1210</v>
      </c>
      <c r="C762" s="73" t="s">
        <v>1210</v>
      </c>
      <c r="D762" s="74"/>
    </row>
    <row r="763" spans="1:4" ht="14.25">
      <c r="A763" s="65" t="s">
        <v>971</v>
      </c>
      <c r="B763" s="73" t="s">
        <v>1211</v>
      </c>
      <c r="C763" s="73" t="s">
        <v>1211</v>
      </c>
      <c r="D763" s="74"/>
    </row>
    <row r="764" spans="1:4" ht="14.25">
      <c r="A764" s="65" t="s">
        <v>971</v>
      </c>
      <c r="B764" s="73" t="s">
        <v>1212</v>
      </c>
      <c r="C764" s="73" t="s">
        <v>1212</v>
      </c>
      <c r="D764" s="74"/>
    </row>
    <row r="765" spans="1:4" ht="14.25">
      <c r="A765" s="65" t="s">
        <v>971</v>
      </c>
      <c r="B765" s="73" t="s">
        <v>1213</v>
      </c>
      <c r="C765" s="73" t="s">
        <v>1213</v>
      </c>
      <c r="D765" s="74"/>
    </row>
    <row r="766" spans="1:4" ht="14.25">
      <c r="A766" s="65" t="s">
        <v>971</v>
      </c>
      <c r="B766" s="73" t="s">
        <v>1214</v>
      </c>
      <c r="C766" s="73" t="s">
        <v>1214</v>
      </c>
      <c r="D766" s="74"/>
    </row>
    <row r="767" spans="1:4" ht="14.25">
      <c r="A767" s="65" t="s">
        <v>971</v>
      </c>
      <c r="B767" s="73" t="s">
        <v>1215</v>
      </c>
      <c r="C767" s="73" t="s">
        <v>1215</v>
      </c>
      <c r="D767" s="74"/>
    </row>
    <row r="768" spans="1:4" ht="14.25">
      <c r="A768" s="65" t="s">
        <v>971</v>
      </c>
      <c r="B768" s="73" t="s">
        <v>1216</v>
      </c>
      <c r="C768" s="73" t="s">
        <v>1216</v>
      </c>
      <c r="D768" s="74"/>
    </row>
    <row r="769" spans="1:4" ht="14.25">
      <c r="A769" s="65" t="s">
        <v>971</v>
      </c>
      <c r="B769" s="73" t="s">
        <v>1217</v>
      </c>
      <c r="C769" s="73" t="s">
        <v>1217</v>
      </c>
      <c r="D769" s="74"/>
    </row>
    <row r="770" spans="1:4" ht="14.25">
      <c r="A770" s="65" t="s">
        <v>971</v>
      </c>
      <c r="B770" s="73" t="s">
        <v>1218</v>
      </c>
      <c r="C770" s="73" t="s">
        <v>1218</v>
      </c>
      <c r="D770" s="74"/>
    </row>
    <row r="771" spans="1:4" ht="14.25">
      <c r="A771" s="65" t="s">
        <v>971</v>
      </c>
      <c r="B771" s="73" t="s">
        <v>1219</v>
      </c>
      <c r="C771" s="73" t="s">
        <v>1219</v>
      </c>
      <c r="D771" s="74"/>
    </row>
    <row r="772" spans="1:4" ht="14.25">
      <c r="A772" s="65" t="s">
        <v>971</v>
      </c>
      <c r="B772" s="73" t="s">
        <v>1220</v>
      </c>
      <c r="C772" s="73" t="s">
        <v>1220</v>
      </c>
      <c r="D772" s="74"/>
    </row>
    <row r="773" spans="1:4" ht="14.25">
      <c r="A773" s="65" t="s">
        <v>971</v>
      </c>
      <c r="B773" s="73" t="s">
        <v>1221</v>
      </c>
      <c r="C773" s="73" t="s">
        <v>1221</v>
      </c>
      <c r="D773" s="74"/>
    </row>
    <row r="774" spans="1:4" ht="14.25">
      <c r="A774" s="65" t="s">
        <v>971</v>
      </c>
      <c r="B774" s="73" t="s">
        <v>1222</v>
      </c>
      <c r="C774" s="73" t="s">
        <v>1222</v>
      </c>
      <c r="D774" s="74"/>
    </row>
    <row r="775" spans="1:4" ht="14.25">
      <c r="A775" s="65" t="s">
        <v>971</v>
      </c>
      <c r="B775" s="73" t="s">
        <v>1223</v>
      </c>
      <c r="C775" s="73" t="s">
        <v>1223</v>
      </c>
      <c r="D775" s="74"/>
    </row>
    <row r="776" spans="1:4" ht="14.25">
      <c r="A776" s="65" t="s">
        <v>971</v>
      </c>
      <c r="B776" s="73" t="s">
        <v>1224</v>
      </c>
      <c r="C776" s="73" t="s">
        <v>1224</v>
      </c>
      <c r="D776" s="74"/>
    </row>
    <row r="777" spans="1:4" ht="14.25">
      <c r="A777" s="65" t="s">
        <v>971</v>
      </c>
      <c r="B777" s="73" t="s">
        <v>1225</v>
      </c>
      <c r="C777" s="73" t="s">
        <v>1225</v>
      </c>
      <c r="D777" s="74"/>
    </row>
    <row r="778" spans="1:4" ht="14.25">
      <c r="A778" s="65" t="s">
        <v>971</v>
      </c>
      <c r="B778" s="73" t="s">
        <v>1226</v>
      </c>
      <c r="C778" s="73" t="s">
        <v>1226</v>
      </c>
      <c r="D778" s="74"/>
    </row>
    <row r="779" spans="1:4" ht="14.25">
      <c r="A779" s="65" t="s">
        <v>971</v>
      </c>
      <c r="B779" s="73" t="s">
        <v>1227</v>
      </c>
      <c r="C779" s="73" t="s">
        <v>1227</v>
      </c>
      <c r="D779" s="74"/>
    </row>
    <row r="780" spans="1:4" ht="14.25">
      <c r="A780" s="65" t="s">
        <v>971</v>
      </c>
      <c r="B780" s="73" t="s">
        <v>1228</v>
      </c>
      <c r="C780" s="73" t="s">
        <v>1228</v>
      </c>
      <c r="D780" s="74"/>
    </row>
    <row r="781" spans="1:4" ht="14.25">
      <c r="A781" s="65" t="s">
        <v>971</v>
      </c>
      <c r="B781" s="73" t="s">
        <v>1229</v>
      </c>
      <c r="C781" s="73" t="s">
        <v>1229</v>
      </c>
      <c r="D781" s="74"/>
    </row>
    <row r="782" spans="1:4" ht="14.25">
      <c r="A782" s="65" t="s">
        <v>972</v>
      </c>
      <c r="B782" s="65" t="s">
        <v>1230</v>
      </c>
      <c r="C782" s="65" t="s">
        <v>1230</v>
      </c>
      <c r="D782" s="74"/>
    </row>
    <row r="783" spans="1:4" ht="14.25">
      <c r="A783" s="65" t="s">
        <v>972</v>
      </c>
      <c r="B783" s="65" t="s">
        <v>1231</v>
      </c>
      <c r="C783" s="65" t="s">
        <v>1231</v>
      </c>
      <c r="D783" s="74"/>
    </row>
    <row r="784" spans="1:4" ht="14.25">
      <c r="A784" s="65" t="s">
        <v>972</v>
      </c>
      <c r="B784" s="65" t="s">
        <v>1232</v>
      </c>
      <c r="C784" s="65" t="s">
        <v>1232</v>
      </c>
      <c r="D784" s="74"/>
    </row>
    <row r="785" spans="1:5" ht="14.25">
      <c r="A785" s="65" t="s">
        <v>561</v>
      </c>
      <c r="B785" s="65" t="s">
        <v>562</v>
      </c>
      <c r="C785" s="65" t="s">
        <v>562</v>
      </c>
      <c r="D785" s="65"/>
      <c r="E785" s="82"/>
    </row>
    <row r="786" spans="1:5" ht="14.25">
      <c r="A786" s="65" t="s">
        <v>561</v>
      </c>
      <c r="B786" s="65" t="s">
        <v>563</v>
      </c>
      <c r="C786" s="65" t="s">
        <v>563</v>
      </c>
      <c r="D786" s="65"/>
      <c r="E786" s="83"/>
    </row>
    <row r="787" spans="1:5" ht="14.25">
      <c r="A787" s="65" t="s">
        <v>561</v>
      </c>
      <c r="B787" s="65" t="s">
        <v>564</v>
      </c>
      <c r="C787" s="65" t="s">
        <v>564</v>
      </c>
      <c r="D787" s="65"/>
      <c r="E787" s="82"/>
    </row>
    <row r="788" spans="1:5" ht="14.25">
      <c r="A788" s="65" t="s">
        <v>382</v>
      </c>
      <c r="B788" s="75" t="s">
        <v>1233</v>
      </c>
      <c r="C788" s="75" t="s">
        <v>1233</v>
      </c>
      <c r="D788" s="76"/>
    </row>
    <row r="789" spans="1:5" ht="14.25">
      <c r="A789" s="65" t="s">
        <v>382</v>
      </c>
      <c r="B789" s="75" t="s">
        <v>1234</v>
      </c>
      <c r="C789" s="75" t="s">
        <v>1234</v>
      </c>
      <c r="D789" s="76"/>
    </row>
    <row r="790" spans="1:5" ht="14.25">
      <c r="A790" s="65" t="s">
        <v>382</v>
      </c>
      <c r="B790" s="75" t="s">
        <v>1235</v>
      </c>
      <c r="C790" s="75" t="s">
        <v>1235</v>
      </c>
      <c r="D790" s="76"/>
    </row>
    <row r="791" spans="1:5" ht="14.25">
      <c r="A791" s="65" t="s">
        <v>382</v>
      </c>
      <c r="B791" s="75" t="s">
        <v>1236</v>
      </c>
      <c r="C791" s="75" t="s">
        <v>1236</v>
      </c>
      <c r="D791" s="76"/>
    </row>
    <row r="792" spans="1:5" ht="14.25">
      <c r="A792" s="65" t="s">
        <v>382</v>
      </c>
      <c r="B792" s="75" t="s">
        <v>1237</v>
      </c>
      <c r="C792" s="75" t="s">
        <v>1237</v>
      </c>
      <c r="D792" s="76"/>
    </row>
    <row r="793" spans="1:5" ht="14.25">
      <c r="A793" s="65" t="s">
        <v>382</v>
      </c>
      <c r="B793" s="75" t="s">
        <v>1238</v>
      </c>
      <c r="C793" s="75" t="s">
        <v>1238</v>
      </c>
      <c r="D793" s="76"/>
    </row>
    <row r="794" spans="1:5" ht="14.25">
      <c r="A794" s="65" t="s">
        <v>382</v>
      </c>
      <c r="B794" s="75" t="s">
        <v>1239</v>
      </c>
      <c r="C794" s="75" t="s">
        <v>1239</v>
      </c>
      <c r="D794" s="76"/>
    </row>
    <row r="795" spans="1:5" ht="14.25">
      <c r="A795" s="65" t="s">
        <v>382</v>
      </c>
      <c r="B795" s="75" t="s">
        <v>1240</v>
      </c>
      <c r="C795" s="75" t="s">
        <v>1240</v>
      </c>
      <c r="D795" s="76"/>
    </row>
    <row r="796" spans="1:5" ht="14.25">
      <c r="A796" s="65" t="s">
        <v>382</v>
      </c>
      <c r="B796" s="75" t="s">
        <v>1241</v>
      </c>
      <c r="C796" s="75" t="s">
        <v>1241</v>
      </c>
      <c r="D796" s="76"/>
    </row>
    <row r="797" spans="1:5" ht="14.25">
      <c r="A797" s="65" t="s">
        <v>382</v>
      </c>
      <c r="B797" s="75" t="s">
        <v>607</v>
      </c>
      <c r="C797" s="75" t="s">
        <v>607</v>
      </c>
      <c r="D797" s="76"/>
    </row>
    <row r="798" spans="1:5" ht="14.25">
      <c r="A798" s="65" t="s">
        <v>382</v>
      </c>
      <c r="B798" s="75" t="s">
        <v>608</v>
      </c>
      <c r="C798" s="75" t="s">
        <v>608</v>
      </c>
      <c r="D798" s="76"/>
    </row>
    <row r="799" spans="1:5" ht="14.25">
      <c r="A799" s="65" t="s">
        <v>382</v>
      </c>
      <c r="B799" s="75" t="s">
        <v>609</v>
      </c>
      <c r="C799" s="75" t="s">
        <v>609</v>
      </c>
      <c r="D799" s="76"/>
    </row>
    <row r="800" spans="1:5" ht="14.25">
      <c r="A800" s="65" t="s">
        <v>382</v>
      </c>
      <c r="B800" s="73" t="s">
        <v>610</v>
      </c>
      <c r="C800" s="73" t="s">
        <v>610</v>
      </c>
      <c r="D800" s="76"/>
    </row>
    <row r="801" spans="1:4" ht="14.25">
      <c r="A801" s="65" t="s">
        <v>382</v>
      </c>
      <c r="B801" s="73" t="s">
        <v>611</v>
      </c>
      <c r="C801" s="73" t="s">
        <v>611</v>
      </c>
      <c r="D801" s="76"/>
    </row>
    <row r="802" spans="1:4" ht="14.25">
      <c r="A802" s="65" t="s">
        <v>382</v>
      </c>
      <c r="B802" s="73" t="s">
        <v>612</v>
      </c>
      <c r="C802" s="73" t="s">
        <v>612</v>
      </c>
      <c r="D802" s="76"/>
    </row>
    <row r="803" spans="1:4" ht="14.25">
      <c r="A803" s="65" t="s">
        <v>382</v>
      </c>
      <c r="B803" s="73" t="s">
        <v>613</v>
      </c>
      <c r="C803" s="73" t="s">
        <v>613</v>
      </c>
      <c r="D803" s="76"/>
    </row>
    <row r="804" spans="1:4" ht="14.25">
      <c r="A804" s="65" t="s">
        <v>382</v>
      </c>
      <c r="B804" s="73" t="s">
        <v>614</v>
      </c>
      <c r="C804" s="73" t="s">
        <v>614</v>
      </c>
      <c r="D804" s="76"/>
    </row>
    <row r="805" spans="1:4" ht="14.25">
      <c r="A805" s="65" t="s">
        <v>382</v>
      </c>
      <c r="B805" s="73" t="s">
        <v>615</v>
      </c>
      <c r="C805" s="73" t="s">
        <v>615</v>
      </c>
      <c r="D805" s="76"/>
    </row>
    <row r="806" spans="1:4" ht="14.25">
      <c r="A806" s="65" t="s">
        <v>382</v>
      </c>
      <c r="B806" s="73" t="s">
        <v>616</v>
      </c>
      <c r="C806" s="73" t="s">
        <v>616</v>
      </c>
      <c r="D806" s="76"/>
    </row>
    <row r="807" spans="1:4" ht="14.25">
      <c r="A807" s="65" t="s">
        <v>382</v>
      </c>
      <c r="B807" s="73" t="s">
        <v>383</v>
      </c>
      <c r="C807" s="73" t="s">
        <v>383</v>
      </c>
      <c r="D807" s="76"/>
    </row>
    <row r="808" spans="1:4" ht="14.25">
      <c r="A808" s="65" t="s">
        <v>382</v>
      </c>
      <c r="B808" s="73" t="s">
        <v>384</v>
      </c>
      <c r="C808" s="73" t="s">
        <v>384</v>
      </c>
      <c r="D808" s="76"/>
    </row>
    <row r="809" spans="1:4" ht="14.25">
      <c r="A809" s="65" t="s">
        <v>382</v>
      </c>
      <c r="B809" s="73" t="s">
        <v>385</v>
      </c>
      <c r="C809" s="73" t="s">
        <v>385</v>
      </c>
      <c r="D809" s="76"/>
    </row>
    <row r="810" spans="1:4" ht="14.25">
      <c r="A810" s="65" t="s">
        <v>382</v>
      </c>
      <c r="B810" s="73" t="s">
        <v>386</v>
      </c>
      <c r="C810" s="73" t="s">
        <v>386</v>
      </c>
      <c r="D810" s="76"/>
    </row>
    <row r="811" spans="1:4" ht="14.25">
      <c r="A811" s="65" t="s">
        <v>382</v>
      </c>
      <c r="B811" s="73" t="s">
        <v>387</v>
      </c>
      <c r="C811" s="73" t="s">
        <v>387</v>
      </c>
      <c r="D811" s="76"/>
    </row>
    <row r="812" spans="1:4" ht="14.25">
      <c r="A812" s="65" t="s">
        <v>382</v>
      </c>
      <c r="B812" s="73" t="s">
        <v>1744</v>
      </c>
      <c r="C812" s="73" t="s">
        <v>1744</v>
      </c>
      <c r="D812" s="76"/>
    </row>
    <row r="813" spans="1:4" ht="14.25">
      <c r="A813" s="65" t="s">
        <v>382</v>
      </c>
      <c r="B813" s="73" t="s">
        <v>309</v>
      </c>
      <c r="C813" s="73" t="s">
        <v>309</v>
      </c>
      <c r="D813" s="76"/>
    </row>
    <row r="814" spans="1:4" ht="14.25">
      <c r="A814" s="65" t="s">
        <v>382</v>
      </c>
      <c r="B814" s="73" t="s">
        <v>388</v>
      </c>
      <c r="C814" s="73" t="s">
        <v>388</v>
      </c>
      <c r="D814" s="76"/>
    </row>
    <row r="815" spans="1:4" ht="14.25">
      <c r="A815" s="65" t="s">
        <v>382</v>
      </c>
      <c r="B815" s="73" t="s">
        <v>389</v>
      </c>
      <c r="C815" s="73" t="s">
        <v>389</v>
      </c>
      <c r="D815" s="76"/>
    </row>
    <row r="816" spans="1:4" ht="14.25">
      <c r="A816" s="65" t="s">
        <v>382</v>
      </c>
      <c r="B816" s="73" t="s">
        <v>390</v>
      </c>
      <c r="C816" s="73" t="s">
        <v>390</v>
      </c>
      <c r="D816" s="76"/>
    </row>
    <row r="817" spans="1:4" ht="14.25">
      <c r="A817" s="65" t="s">
        <v>382</v>
      </c>
      <c r="B817" s="73" t="s">
        <v>391</v>
      </c>
      <c r="C817" s="73" t="s">
        <v>391</v>
      </c>
      <c r="D817" s="76"/>
    </row>
    <row r="818" spans="1:4" ht="14.25">
      <c r="A818" s="65" t="s">
        <v>382</v>
      </c>
      <c r="B818" s="73" t="s">
        <v>1743</v>
      </c>
      <c r="C818" s="73" t="s">
        <v>1743</v>
      </c>
      <c r="D818" s="76"/>
    </row>
    <row r="819" spans="1:4" ht="14.25">
      <c r="A819" s="65" t="s">
        <v>313</v>
      </c>
      <c r="B819" s="73" t="s">
        <v>1242</v>
      </c>
      <c r="C819" s="73" t="s">
        <v>1242</v>
      </c>
      <c r="D819" s="76"/>
    </row>
    <row r="820" spans="1:4" ht="14.25">
      <c r="A820" s="65" t="s">
        <v>313</v>
      </c>
      <c r="B820" s="73" t="s">
        <v>1243</v>
      </c>
      <c r="C820" s="73" t="s">
        <v>1243</v>
      </c>
      <c r="D820" s="76"/>
    </row>
    <row r="821" spans="1:4" ht="14.25">
      <c r="A821" s="65" t="s">
        <v>313</v>
      </c>
      <c r="B821" s="73" t="s">
        <v>1244</v>
      </c>
      <c r="C821" s="73" t="s">
        <v>1244</v>
      </c>
      <c r="D821" s="76"/>
    </row>
    <row r="822" spans="1:4" ht="14.25">
      <c r="A822" s="65" t="s">
        <v>313</v>
      </c>
      <c r="B822" s="73" t="s">
        <v>1245</v>
      </c>
      <c r="C822" s="73" t="s">
        <v>1245</v>
      </c>
      <c r="D822" s="76"/>
    </row>
    <row r="823" spans="1:4" ht="14.25">
      <c r="A823" s="65" t="s">
        <v>313</v>
      </c>
      <c r="B823" s="73" t="s">
        <v>1246</v>
      </c>
      <c r="C823" s="73" t="s">
        <v>1246</v>
      </c>
      <c r="D823" s="76"/>
    </row>
    <row r="824" spans="1:4" ht="14.25">
      <c r="A824" s="65" t="s">
        <v>313</v>
      </c>
      <c r="B824" s="73" t="s">
        <v>1247</v>
      </c>
      <c r="C824" s="73" t="s">
        <v>1247</v>
      </c>
      <c r="D824" s="76"/>
    </row>
    <row r="825" spans="1:4" ht="14.25">
      <c r="A825" s="65" t="s">
        <v>313</v>
      </c>
      <c r="B825" s="73" t="s">
        <v>1248</v>
      </c>
      <c r="C825" s="73" t="s">
        <v>1248</v>
      </c>
      <c r="D825" s="76"/>
    </row>
    <row r="826" spans="1:4" ht="14.25">
      <c r="A826" s="65" t="s">
        <v>313</v>
      </c>
      <c r="B826" s="73" t="s">
        <v>1249</v>
      </c>
      <c r="C826" s="73" t="s">
        <v>1249</v>
      </c>
      <c r="D826" s="76"/>
    </row>
    <row r="827" spans="1:4" ht="14.25">
      <c r="A827" s="65" t="s">
        <v>313</v>
      </c>
      <c r="B827" s="73" t="s">
        <v>1250</v>
      </c>
      <c r="C827" s="73" t="s">
        <v>1250</v>
      </c>
      <c r="D827" s="76"/>
    </row>
    <row r="828" spans="1:4" ht="14.25">
      <c r="A828" s="65" t="s">
        <v>313</v>
      </c>
      <c r="B828" s="73" t="s">
        <v>1251</v>
      </c>
      <c r="C828" s="73" t="s">
        <v>1251</v>
      </c>
      <c r="D828" s="76"/>
    </row>
    <row r="829" spans="1:4" ht="14.25">
      <c r="A829" s="65" t="s">
        <v>313</v>
      </c>
      <c r="B829" s="73" t="s">
        <v>1252</v>
      </c>
      <c r="C829" s="73" t="s">
        <v>1252</v>
      </c>
      <c r="D829" s="76"/>
    </row>
    <row r="830" spans="1:4" ht="14.25">
      <c r="A830" s="65" t="s">
        <v>313</v>
      </c>
      <c r="B830" s="73" t="s">
        <v>1253</v>
      </c>
      <c r="C830" s="73" t="s">
        <v>1253</v>
      </c>
      <c r="D830" s="76"/>
    </row>
    <row r="831" spans="1:4" ht="14.25">
      <c r="A831" s="65" t="s">
        <v>313</v>
      </c>
      <c r="B831" s="73" t="s">
        <v>1254</v>
      </c>
      <c r="C831" s="73" t="s">
        <v>1254</v>
      </c>
      <c r="D831" s="76"/>
    </row>
    <row r="832" spans="1:4" ht="14.25">
      <c r="A832" s="65" t="s">
        <v>313</v>
      </c>
      <c r="B832" s="73" t="s">
        <v>1255</v>
      </c>
      <c r="C832" s="73" t="s">
        <v>1255</v>
      </c>
      <c r="D832" s="76"/>
    </row>
    <row r="833" spans="1:4" ht="14.25">
      <c r="A833" s="65" t="s">
        <v>313</v>
      </c>
      <c r="B833" s="73" t="s">
        <v>1256</v>
      </c>
      <c r="C833" s="73" t="s">
        <v>1256</v>
      </c>
      <c r="D833" s="76"/>
    </row>
    <row r="834" spans="1:4" ht="14.25">
      <c r="A834" s="65" t="s">
        <v>313</v>
      </c>
      <c r="B834" s="73" t="s">
        <v>1257</v>
      </c>
      <c r="C834" s="73" t="s">
        <v>1257</v>
      </c>
      <c r="D834" s="76"/>
    </row>
    <row r="835" spans="1:4" ht="14.25">
      <c r="A835" s="65" t="s">
        <v>313</v>
      </c>
      <c r="B835" s="73" t="s">
        <v>1258</v>
      </c>
      <c r="C835" s="73" t="s">
        <v>1258</v>
      </c>
      <c r="D835" s="76"/>
    </row>
    <row r="836" spans="1:4" ht="14.25">
      <c r="A836" s="65" t="s">
        <v>313</v>
      </c>
      <c r="B836" s="73" t="s">
        <v>1259</v>
      </c>
      <c r="C836" s="73" t="s">
        <v>1259</v>
      </c>
      <c r="D836" s="76"/>
    </row>
    <row r="837" spans="1:4" ht="14.25">
      <c r="A837" s="65" t="s">
        <v>313</v>
      </c>
      <c r="B837" s="73" t="s">
        <v>1260</v>
      </c>
      <c r="C837" s="73" t="s">
        <v>1260</v>
      </c>
      <c r="D837" s="76"/>
    </row>
    <row r="838" spans="1:4" ht="14.25">
      <c r="A838" s="65" t="s">
        <v>313</v>
      </c>
      <c r="B838" s="73" t="s">
        <v>1261</v>
      </c>
      <c r="C838" s="73" t="s">
        <v>1261</v>
      </c>
      <c r="D838" s="76"/>
    </row>
    <row r="839" spans="1:4" ht="14.25">
      <c r="A839" s="65" t="s">
        <v>313</v>
      </c>
      <c r="B839" s="73" t="s">
        <v>1262</v>
      </c>
      <c r="C839" s="73" t="s">
        <v>1262</v>
      </c>
      <c r="D839" s="76"/>
    </row>
    <row r="840" spans="1:4" ht="14.25">
      <c r="A840" s="65" t="s">
        <v>313</v>
      </c>
      <c r="B840" s="73" t="s">
        <v>1263</v>
      </c>
      <c r="C840" s="73" t="s">
        <v>1263</v>
      </c>
      <c r="D840" s="76"/>
    </row>
    <row r="841" spans="1:4" ht="14.25">
      <c r="A841" s="65" t="s">
        <v>313</v>
      </c>
      <c r="B841" s="73" t="s">
        <v>1264</v>
      </c>
      <c r="C841" s="73" t="s">
        <v>1264</v>
      </c>
      <c r="D841" s="76"/>
    </row>
    <row r="842" spans="1:4" ht="14.25">
      <c r="A842" s="65" t="s">
        <v>313</v>
      </c>
      <c r="B842" s="73" t="s">
        <v>1265</v>
      </c>
      <c r="C842" s="73" t="s">
        <v>1265</v>
      </c>
      <c r="D842" s="76"/>
    </row>
    <row r="843" spans="1:4" ht="14.25">
      <c r="A843" s="65" t="s">
        <v>313</v>
      </c>
      <c r="B843" s="73" t="s">
        <v>1266</v>
      </c>
      <c r="C843" s="73" t="s">
        <v>1266</v>
      </c>
      <c r="D843" s="76"/>
    </row>
    <row r="844" spans="1:4" ht="14.25">
      <c r="A844" s="65" t="s">
        <v>313</v>
      </c>
      <c r="B844" s="73" t="s">
        <v>1267</v>
      </c>
      <c r="C844" s="73" t="s">
        <v>1267</v>
      </c>
      <c r="D844" s="76"/>
    </row>
    <row r="845" spans="1:4" ht="14.25">
      <c r="A845" s="65" t="s">
        <v>313</v>
      </c>
      <c r="B845" s="73" t="s">
        <v>1268</v>
      </c>
      <c r="C845" s="73" t="s">
        <v>1268</v>
      </c>
      <c r="D845" s="76"/>
    </row>
    <row r="846" spans="1:4" ht="14.25">
      <c r="A846" s="65" t="s">
        <v>313</v>
      </c>
      <c r="B846" s="73" t="s">
        <v>1269</v>
      </c>
      <c r="C846" s="73" t="s">
        <v>1269</v>
      </c>
      <c r="D846" s="76"/>
    </row>
    <row r="847" spans="1:4" ht="14.25">
      <c r="A847" s="65" t="s">
        <v>313</v>
      </c>
      <c r="B847" s="73" t="s">
        <v>1270</v>
      </c>
      <c r="C847" s="73" t="s">
        <v>1270</v>
      </c>
      <c r="D847" s="76"/>
    </row>
    <row r="848" spans="1:4" ht="14.25">
      <c r="A848" s="65" t="s">
        <v>313</v>
      </c>
      <c r="B848" s="73" t="s">
        <v>1271</v>
      </c>
      <c r="C848" s="73" t="s">
        <v>1271</v>
      </c>
      <c r="D848" s="76"/>
    </row>
    <row r="849" spans="1:4" ht="14.25">
      <c r="A849" s="65" t="s">
        <v>313</v>
      </c>
      <c r="B849" s="73" t="s">
        <v>1272</v>
      </c>
      <c r="C849" s="73" t="s">
        <v>1272</v>
      </c>
      <c r="D849" s="76"/>
    </row>
    <row r="850" spans="1:4" ht="14.25">
      <c r="A850" s="65" t="s">
        <v>313</v>
      </c>
      <c r="B850" s="73" t="s">
        <v>1273</v>
      </c>
      <c r="C850" s="73" t="s">
        <v>1273</v>
      </c>
      <c r="D850" s="76"/>
    </row>
    <row r="851" spans="1:4" ht="14.25">
      <c r="A851" s="65" t="s">
        <v>313</v>
      </c>
      <c r="B851" s="73" t="s">
        <v>1274</v>
      </c>
      <c r="C851" s="73" t="s">
        <v>1274</v>
      </c>
      <c r="D851" s="76"/>
    </row>
    <row r="852" spans="1:4" ht="14.25">
      <c r="A852" s="65" t="s">
        <v>313</v>
      </c>
      <c r="B852" s="73" t="s">
        <v>1275</v>
      </c>
      <c r="C852" s="73" t="s">
        <v>1275</v>
      </c>
      <c r="D852" s="76"/>
    </row>
    <row r="853" spans="1:4" ht="14.25">
      <c r="A853" s="65" t="s">
        <v>313</v>
      </c>
      <c r="B853" s="73" t="s">
        <v>1276</v>
      </c>
      <c r="C853" s="73" t="s">
        <v>1276</v>
      </c>
      <c r="D853" s="76"/>
    </row>
    <row r="854" spans="1:4" ht="14.25">
      <c r="A854" s="65" t="s">
        <v>313</v>
      </c>
      <c r="B854" s="73" t="s">
        <v>1277</v>
      </c>
      <c r="C854" s="73" t="s">
        <v>1277</v>
      </c>
      <c r="D854" s="76"/>
    </row>
    <row r="855" spans="1:4" ht="14.25">
      <c r="A855" s="65" t="s">
        <v>313</v>
      </c>
      <c r="B855" s="73" t="s">
        <v>1278</v>
      </c>
      <c r="C855" s="73" t="s">
        <v>1278</v>
      </c>
      <c r="D855" s="76"/>
    </row>
    <row r="856" spans="1:4" ht="14.25">
      <c r="A856" s="65" t="s">
        <v>313</v>
      </c>
      <c r="B856" s="73" t="s">
        <v>1279</v>
      </c>
      <c r="C856" s="73" t="s">
        <v>1279</v>
      </c>
      <c r="D856" s="76"/>
    </row>
    <row r="857" spans="1:4" ht="14.25">
      <c r="A857" s="65" t="s">
        <v>313</v>
      </c>
      <c r="B857" s="73" t="s">
        <v>1280</v>
      </c>
      <c r="C857" s="73" t="s">
        <v>1280</v>
      </c>
      <c r="D857" s="76"/>
    </row>
    <row r="858" spans="1:4" ht="14.25">
      <c r="A858" s="65" t="s">
        <v>313</v>
      </c>
      <c r="B858" s="73" t="s">
        <v>1281</v>
      </c>
      <c r="C858" s="73" t="s">
        <v>1281</v>
      </c>
      <c r="D858" s="76"/>
    </row>
    <row r="859" spans="1:4" ht="14.25">
      <c r="A859" s="65" t="s">
        <v>313</v>
      </c>
      <c r="B859" s="73" t="s">
        <v>1282</v>
      </c>
      <c r="C859" s="73" t="s">
        <v>1282</v>
      </c>
      <c r="D859" s="76"/>
    </row>
    <row r="860" spans="1:4" ht="14.25">
      <c r="A860" s="65" t="s">
        <v>313</v>
      </c>
      <c r="B860" s="73" t="s">
        <v>1283</v>
      </c>
      <c r="C860" s="73" t="s">
        <v>1283</v>
      </c>
      <c r="D860" s="76"/>
    </row>
    <row r="861" spans="1:4" ht="14.25">
      <c r="A861" s="65" t="s">
        <v>313</v>
      </c>
      <c r="B861" s="73" t="s">
        <v>1284</v>
      </c>
      <c r="C861" s="73" t="s">
        <v>1284</v>
      </c>
      <c r="D861" s="76"/>
    </row>
    <row r="862" spans="1:4" ht="14.25">
      <c r="A862" s="65" t="s">
        <v>313</v>
      </c>
      <c r="B862" s="73" t="s">
        <v>1284</v>
      </c>
      <c r="C862" s="73" t="s">
        <v>1284</v>
      </c>
      <c r="D862" s="76"/>
    </row>
    <row r="863" spans="1:4" ht="14.25">
      <c r="A863" s="65" t="s">
        <v>313</v>
      </c>
      <c r="B863" s="73" t="s">
        <v>1285</v>
      </c>
      <c r="C863" s="73" t="s">
        <v>1285</v>
      </c>
      <c r="D863" s="76"/>
    </row>
    <row r="864" spans="1:4" ht="14.25">
      <c r="A864" s="65" t="s">
        <v>313</v>
      </c>
      <c r="B864" s="73" t="s">
        <v>1286</v>
      </c>
      <c r="C864" s="73" t="s">
        <v>1286</v>
      </c>
      <c r="D864" s="76"/>
    </row>
    <row r="865" spans="1:4" ht="14.25">
      <c r="A865" s="65" t="s">
        <v>313</v>
      </c>
      <c r="B865" s="73" t="s">
        <v>1287</v>
      </c>
      <c r="C865" s="73" t="s">
        <v>1287</v>
      </c>
      <c r="D865" s="76"/>
    </row>
    <row r="866" spans="1:4" ht="14.25">
      <c r="A866" s="65" t="s">
        <v>313</v>
      </c>
      <c r="B866" s="73" t="s">
        <v>1288</v>
      </c>
      <c r="C866" s="73" t="s">
        <v>1288</v>
      </c>
      <c r="D866" s="76"/>
    </row>
    <row r="867" spans="1:4" ht="14.25">
      <c r="A867" s="65" t="s">
        <v>313</v>
      </c>
      <c r="B867" s="73" t="s">
        <v>1289</v>
      </c>
      <c r="C867" s="73" t="s">
        <v>1289</v>
      </c>
      <c r="D867" s="76"/>
    </row>
    <row r="868" spans="1:4" ht="14.25">
      <c r="A868" s="65" t="s">
        <v>313</v>
      </c>
      <c r="B868" s="73" t="s">
        <v>1290</v>
      </c>
      <c r="C868" s="73" t="s">
        <v>1290</v>
      </c>
      <c r="D868" s="76"/>
    </row>
    <row r="869" spans="1:4" ht="14.25">
      <c r="A869" s="65" t="s">
        <v>313</v>
      </c>
      <c r="B869" s="73" t="s">
        <v>743</v>
      </c>
      <c r="C869" s="73" t="s">
        <v>743</v>
      </c>
      <c r="D869" s="76"/>
    </row>
    <row r="870" spans="1:4" ht="14.25">
      <c r="A870" s="65" t="s">
        <v>313</v>
      </c>
      <c r="B870" s="73" t="s">
        <v>1291</v>
      </c>
      <c r="C870" s="73" t="s">
        <v>1291</v>
      </c>
      <c r="D870" s="76"/>
    </row>
    <row r="871" spans="1:4" ht="14.25">
      <c r="A871" s="65" t="s">
        <v>313</v>
      </c>
      <c r="B871" s="73" t="s">
        <v>1291</v>
      </c>
      <c r="C871" s="73" t="s">
        <v>1291</v>
      </c>
      <c r="D871" s="76"/>
    </row>
    <row r="872" spans="1:4" ht="14.25">
      <c r="A872" s="65" t="s">
        <v>313</v>
      </c>
      <c r="B872" s="73" t="s">
        <v>1292</v>
      </c>
      <c r="C872" s="73" t="s">
        <v>1292</v>
      </c>
      <c r="D872" s="76"/>
    </row>
    <row r="873" spans="1:4" ht="14.25">
      <c r="A873" s="65" t="s">
        <v>313</v>
      </c>
      <c r="B873" s="73" t="s">
        <v>1293</v>
      </c>
      <c r="C873" s="73" t="s">
        <v>1293</v>
      </c>
      <c r="D873" s="76"/>
    </row>
    <row r="874" spans="1:4" ht="14.25">
      <c r="A874" s="65" t="s">
        <v>313</v>
      </c>
      <c r="B874" s="73" t="s">
        <v>1294</v>
      </c>
      <c r="C874" s="73" t="s">
        <v>1294</v>
      </c>
      <c r="D874" s="76"/>
    </row>
    <row r="875" spans="1:4" ht="14.25">
      <c r="A875" s="65" t="s">
        <v>313</v>
      </c>
      <c r="B875" s="73" t="s">
        <v>1295</v>
      </c>
      <c r="C875" s="73" t="s">
        <v>1295</v>
      </c>
      <c r="D875" s="76"/>
    </row>
    <row r="876" spans="1:4" ht="14.25">
      <c r="A876" s="65" t="s">
        <v>313</v>
      </c>
      <c r="B876" s="73" t="s">
        <v>1296</v>
      </c>
      <c r="C876" s="73" t="s">
        <v>1296</v>
      </c>
      <c r="D876" s="76"/>
    </row>
    <row r="877" spans="1:4" ht="14.25">
      <c r="A877" s="65" t="s">
        <v>313</v>
      </c>
      <c r="B877" s="73" t="s">
        <v>1297</v>
      </c>
      <c r="C877" s="73" t="s">
        <v>1297</v>
      </c>
      <c r="D877" s="76"/>
    </row>
    <row r="878" spans="1:4" ht="14.25">
      <c r="A878" s="65" t="s">
        <v>313</v>
      </c>
      <c r="B878" s="73" t="s">
        <v>1298</v>
      </c>
      <c r="C878" s="73" t="s">
        <v>1298</v>
      </c>
      <c r="D878" s="76"/>
    </row>
    <row r="879" spans="1:4" ht="14.25">
      <c r="A879" s="65" t="s">
        <v>313</v>
      </c>
      <c r="B879" s="73" t="s">
        <v>1299</v>
      </c>
      <c r="C879" s="73" t="s">
        <v>1299</v>
      </c>
      <c r="D879" s="76"/>
    </row>
    <row r="880" spans="1:4" ht="14.25">
      <c r="A880" s="65" t="s">
        <v>313</v>
      </c>
      <c r="B880" s="73" t="s">
        <v>1300</v>
      </c>
      <c r="C880" s="73" t="s">
        <v>1300</v>
      </c>
      <c r="D880" s="76"/>
    </row>
    <row r="881" spans="1:4" ht="14.25">
      <c r="A881" s="65" t="s">
        <v>313</v>
      </c>
      <c r="B881" s="73" t="s">
        <v>1301</v>
      </c>
      <c r="C881" s="73" t="s">
        <v>1301</v>
      </c>
      <c r="D881" s="76"/>
    </row>
    <row r="882" spans="1:4" ht="14.25">
      <c r="A882" s="65" t="s">
        <v>313</v>
      </c>
      <c r="B882" s="73" t="s">
        <v>1302</v>
      </c>
      <c r="C882" s="73" t="s">
        <v>1302</v>
      </c>
      <c r="D882" s="76"/>
    </row>
    <row r="883" spans="1:4" ht="14.25">
      <c r="A883" s="65" t="s">
        <v>313</v>
      </c>
      <c r="B883" s="73" t="s">
        <v>1303</v>
      </c>
      <c r="C883" s="73" t="s">
        <v>1303</v>
      </c>
      <c r="D883" s="76"/>
    </row>
    <row r="884" spans="1:4" ht="14.25">
      <c r="A884" s="65" t="s">
        <v>313</v>
      </c>
      <c r="B884" s="73" t="s">
        <v>1304</v>
      </c>
      <c r="C884" s="73" t="s">
        <v>1304</v>
      </c>
      <c r="D884" s="76"/>
    </row>
    <row r="885" spans="1:4" ht="14.25">
      <c r="A885" s="65" t="s">
        <v>313</v>
      </c>
      <c r="B885" s="73" t="s">
        <v>1305</v>
      </c>
      <c r="C885" s="73" t="s">
        <v>1305</v>
      </c>
      <c r="D885" s="76"/>
    </row>
    <row r="886" spans="1:4" ht="14.25">
      <c r="A886" s="65" t="s">
        <v>313</v>
      </c>
      <c r="B886" s="73" t="s">
        <v>1306</v>
      </c>
      <c r="C886" s="73" t="s">
        <v>1306</v>
      </c>
      <c r="D886" s="76"/>
    </row>
    <row r="887" spans="1:4" ht="14.25">
      <c r="A887" s="65" t="s">
        <v>313</v>
      </c>
      <c r="B887" s="73" t="s">
        <v>1307</v>
      </c>
      <c r="C887" s="73" t="s">
        <v>1307</v>
      </c>
      <c r="D887" s="76"/>
    </row>
    <row r="888" spans="1:4" ht="14.25">
      <c r="A888" s="65" t="s">
        <v>313</v>
      </c>
      <c r="B888" s="73" t="s">
        <v>1308</v>
      </c>
      <c r="C888" s="73" t="s">
        <v>1308</v>
      </c>
      <c r="D888" s="76"/>
    </row>
    <row r="889" spans="1:4" ht="14.25">
      <c r="A889" s="65" t="s">
        <v>313</v>
      </c>
      <c r="B889" s="73" t="s">
        <v>1309</v>
      </c>
      <c r="C889" s="73" t="s">
        <v>1309</v>
      </c>
      <c r="D889" s="76"/>
    </row>
    <row r="890" spans="1:4" ht="14.25">
      <c r="A890" s="65" t="s">
        <v>313</v>
      </c>
      <c r="B890" s="73" t="s">
        <v>1310</v>
      </c>
      <c r="C890" s="73" t="s">
        <v>1310</v>
      </c>
      <c r="D890" s="76"/>
    </row>
    <row r="891" spans="1:4" ht="14.25">
      <c r="A891" s="65" t="s">
        <v>313</v>
      </c>
      <c r="B891" s="73" t="s">
        <v>683</v>
      </c>
      <c r="C891" s="73" t="s">
        <v>683</v>
      </c>
      <c r="D891" s="76"/>
    </row>
    <row r="892" spans="1:4" ht="14.25">
      <c r="A892" s="65" t="s">
        <v>313</v>
      </c>
      <c r="B892" s="73" t="s">
        <v>1311</v>
      </c>
      <c r="C892" s="73" t="s">
        <v>1311</v>
      </c>
      <c r="D892" s="76"/>
    </row>
    <row r="893" spans="1:4" ht="14.25">
      <c r="A893" s="65" t="s">
        <v>313</v>
      </c>
      <c r="B893" s="73" t="s">
        <v>1312</v>
      </c>
      <c r="C893" s="73" t="s">
        <v>1312</v>
      </c>
      <c r="D893" s="76"/>
    </row>
    <row r="894" spans="1:4" ht="14.25">
      <c r="A894" s="65" t="s">
        <v>313</v>
      </c>
      <c r="B894" s="73" t="s">
        <v>1313</v>
      </c>
      <c r="C894" s="73" t="s">
        <v>1313</v>
      </c>
      <c r="D894" s="76"/>
    </row>
    <row r="895" spans="1:4" ht="14.25">
      <c r="A895" s="65" t="s">
        <v>313</v>
      </c>
      <c r="B895" s="73" t="s">
        <v>1314</v>
      </c>
      <c r="C895" s="73" t="s">
        <v>1314</v>
      </c>
      <c r="D895" s="76"/>
    </row>
    <row r="896" spans="1:4" ht="14.25">
      <c r="A896" s="65" t="s">
        <v>313</v>
      </c>
      <c r="B896" s="73" t="s">
        <v>1315</v>
      </c>
      <c r="C896" s="73" t="s">
        <v>1315</v>
      </c>
      <c r="D896" s="76"/>
    </row>
    <row r="897" spans="1:4" ht="14.25">
      <c r="A897" s="65" t="s">
        <v>313</v>
      </c>
      <c r="B897" s="73" t="s">
        <v>1316</v>
      </c>
      <c r="C897" s="73" t="s">
        <v>1316</v>
      </c>
      <c r="D897" s="76"/>
    </row>
    <row r="898" spans="1:4" ht="14.25">
      <c r="A898" s="65" t="s">
        <v>313</v>
      </c>
      <c r="B898" s="73" t="s">
        <v>1317</v>
      </c>
      <c r="C898" s="73" t="s">
        <v>1317</v>
      </c>
      <c r="D898" s="76"/>
    </row>
    <row r="899" spans="1:4" ht="14.25">
      <c r="A899" s="65" t="s">
        <v>313</v>
      </c>
      <c r="B899" s="73" t="s">
        <v>1318</v>
      </c>
      <c r="C899" s="73" t="s">
        <v>1318</v>
      </c>
      <c r="D899" s="76"/>
    </row>
    <row r="900" spans="1:4" ht="14.25">
      <c r="A900" s="65" t="s">
        <v>313</v>
      </c>
      <c r="B900" s="73" t="s">
        <v>1319</v>
      </c>
      <c r="C900" s="73" t="s">
        <v>1319</v>
      </c>
      <c r="D900" s="76"/>
    </row>
    <row r="901" spans="1:4" ht="14.25">
      <c r="A901" s="65" t="s">
        <v>313</v>
      </c>
      <c r="B901" s="73" t="s">
        <v>1320</v>
      </c>
      <c r="C901" s="73" t="s">
        <v>1320</v>
      </c>
      <c r="D901" s="76"/>
    </row>
    <row r="902" spans="1:4" ht="14.25">
      <c r="A902" s="65" t="s">
        <v>313</v>
      </c>
      <c r="B902" s="73" t="s">
        <v>1321</v>
      </c>
      <c r="C902" s="73" t="s">
        <v>1321</v>
      </c>
      <c r="D902" s="76"/>
    </row>
    <row r="903" spans="1:4" ht="14.25">
      <c r="A903" s="65" t="s">
        <v>313</v>
      </c>
      <c r="B903" s="73" t="s">
        <v>1322</v>
      </c>
      <c r="C903" s="73" t="s">
        <v>1322</v>
      </c>
      <c r="D903" s="76"/>
    </row>
    <row r="904" spans="1:4" ht="14.25">
      <c r="A904" s="65" t="s">
        <v>313</v>
      </c>
      <c r="B904" s="73" t="s">
        <v>1323</v>
      </c>
      <c r="C904" s="73" t="s">
        <v>1323</v>
      </c>
      <c r="D904" s="76"/>
    </row>
    <row r="905" spans="1:4" ht="14.25">
      <c r="A905" s="65" t="s">
        <v>313</v>
      </c>
      <c r="B905" s="73" t="s">
        <v>1324</v>
      </c>
      <c r="C905" s="73" t="s">
        <v>1324</v>
      </c>
      <c r="D905" s="76"/>
    </row>
    <row r="906" spans="1:4" ht="14.25">
      <c r="A906" s="65" t="s">
        <v>313</v>
      </c>
      <c r="B906" s="73" t="s">
        <v>1325</v>
      </c>
      <c r="C906" s="73" t="s">
        <v>1325</v>
      </c>
      <c r="D906" s="76"/>
    </row>
    <row r="907" spans="1:4" ht="14.25">
      <c r="A907" s="65" t="s">
        <v>313</v>
      </c>
      <c r="B907" s="73" t="s">
        <v>1326</v>
      </c>
      <c r="C907" s="73" t="s">
        <v>1326</v>
      </c>
      <c r="D907" s="76"/>
    </row>
    <row r="908" spans="1:4" ht="14.25">
      <c r="A908" s="65" t="s">
        <v>313</v>
      </c>
      <c r="B908" s="73" t="s">
        <v>1327</v>
      </c>
      <c r="C908" s="73" t="s">
        <v>1327</v>
      </c>
      <c r="D908" s="76"/>
    </row>
    <row r="909" spans="1:4" ht="14.25">
      <c r="A909" s="65" t="s">
        <v>313</v>
      </c>
      <c r="B909" s="73" t="s">
        <v>1327</v>
      </c>
      <c r="C909" s="73" t="s">
        <v>1327</v>
      </c>
      <c r="D909" s="76"/>
    </row>
    <row r="910" spans="1:4" ht="14.25">
      <c r="A910" s="65" t="s">
        <v>313</v>
      </c>
      <c r="B910" s="73" t="s">
        <v>1328</v>
      </c>
      <c r="C910" s="73" t="s">
        <v>1328</v>
      </c>
      <c r="D910" s="76"/>
    </row>
    <row r="911" spans="1:4" ht="14.25">
      <c r="A911" s="65" t="s">
        <v>313</v>
      </c>
      <c r="B911" s="73" t="s">
        <v>1329</v>
      </c>
      <c r="C911" s="73" t="s">
        <v>1329</v>
      </c>
      <c r="D911" s="76"/>
    </row>
    <row r="912" spans="1:4" ht="14.25">
      <c r="A912" s="65" t="s">
        <v>313</v>
      </c>
      <c r="B912" s="73" t="s">
        <v>1330</v>
      </c>
      <c r="C912" s="73" t="s">
        <v>1330</v>
      </c>
      <c r="D912" s="76"/>
    </row>
    <row r="913" spans="1:4" ht="14.25">
      <c r="A913" s="65" t="s">
        <v>313</v>
      </c>
      <c r="B913" s="73" t="s">
        <v>1331</v>
      </c>
      <c r="C913" s="73" t="s">
        <v>1331</v>
      </c>
      <c r="D913" s="76"/>
    </row>
    <row r="914" spans="1:4" ht="14.25">
      <c r="A914" s="65" t="s">
        <v>313</v>
      </c>
      <c r="B914" s="73" t="s">
        <v>1332</v>
      </c>
      <c r="C914" s="73" t="s">
        <v>1332</v>
      </c>
      <c r="D914" s="76"/>
    </row>
    <row r="915" spans="1:4" ht="14.25">
      <c r="A915" s="65" t="s">
        <v>313</v>
      </c>
      <c r="B915" s="73" t="s">
        <v>1333</v>
      </c>
      <c r="C915" s="73" t="s">
        <v>1333</v>
      </c>
      <c r="D915" s="76"/>
    </row>
    <row r="916" spans="1:4" ht="14.25">
      <c r="A916" s="65" t="s">
        <v>313</v>
      </c>
      <c r="B916" s="73" t="s">
        <v>1334</v>
      </c>
      <c r="C916" s="73" t="s">
        <v>1334</v>
      </c>
      <c r="D916" s="76"/>
    </row>
    <row r="917" spans="1:4" ht="14.25">
      <c r="A917" s="65" t="s">
        <v>313</v>
      </c>
      <c r="B917" s="73" t="s">
        <v>1335</v>
      </c>
      <c r="C917" s="73" t="s">
        <v>1335</v>
      </c>
      <c r="D917" s="76"/>
    </row>
    <row r="918" spans="1:4" ht="14.25">
      <c r="A918" s="65" t="s">
        <v>313</v>
      </c>
      <c r="B918" s="73" t="s">
        <v>1336</v>
      </c>
      <c r="C918" s="73" t="s">
        <v>1336</v>
      </c>
      <c r="D918" s="76"/>
    </row>
    <row r="919" spans="1:4" ht="14.25">
      <c r="A919" s="65" t="s">
        <v>313</v>
      </c>
      <c r="B919" s="73" t="s">
        <v>1337</v>
      </c>
      <c r="C919" s="73" t="s">
        <v>1337</v>
      </c>
      <c r="D919" s="76"/>
    </row>
    <row r="920" spans="1:4" ht="14.25">
      <c r="A920" s="65" t="s">
        <v>313</v>
      </c>
      <c r="B920" s="73" t="s">
        <v>1338</v>
      </c>
      <c r="C920" s="73" t="s">
        <v>1338</v>
      </c>
      <c r="D920" s="76"/>
    </row>
    <row r="921" spans="1:4" ht="14.25">
      <c r="A921" s="65" t="s">
        <v>313</v>
      </c>
      <c r="B921" s="73" t="s">
        <v>1339</v>
      </c>
      <c r="C921" s="73" t="s">
        <v>1339</v>
      </c>
      <c r="D921" s="76"/>
    </row>
    <row r="922" spans="1:4" ht="14.25">
      <c r="A922" s="65" t="s">
        <v>313</v>
      </c>
      <c r="B922" s="73" t="s">
        <v>1340</v>
      </c>
      <c r="C922" s="73" t="s">
        <v>1340</v>
      </c>
      <c r="D922" s="76"/>
    </row>
    <row r="923" spans="1:4" ht="14.25">
      <c r="A923" s="65" t="s">
        <v>313</v>
      </c>
      <c r="B923" s="73" t="s">
        <v>1341</v>
      </c>
      <c r="C923" s="73" t="s">
        <v>1341</v>
      </c>
      <c r="D923" s="76"/>
    </row>
    <row r="924" spans="1:4" ht="14.25">
      <c r="A924" s="65" t="s">
        <v>313</v>
      </c>
      <c r="B924" s="73" t="s">
        <v>1342</v>
      </c>
      <c r="C924" s="73" t="s">
        <v>1342</v>
      </c>
      <c r="D924" s="76"/>
    </row>
    <row r="925" spans="1:4" ht="14.25">
      <c r="A925" s="65" t="s">
        <v>313</v>
      </c>
      <c r="B925" s="73" t="s">
        <v>1343</v>
      </c>
      <c r="C925" s="73" t="s">
        <v>1343</v>
      </c>
      <c r="D925" s="76"/>
    </row>
    <row r="926" spans="1:4" ht="14.25">
      <c r="A926" s="65" t="s">
        <v>313</v>
      </c>
      <c r="B926" s="73" t="s">
        <v>1344</v>
      </c>
      <c r="C926" s="73" t="s">
        <v>1344</v>
      </c>
      <c r="D926" s="76"/>
    </row>
    <row r="927" spans="1:4" ht="14.25">
      <c r="A927" s="65" t="s">
        <v>313</v>
      </c>
      <c r="B927" s="73" t="s">
        <v>1345</v>
      </c>
      <c r="C927" s="73" t="s">
        <v>1345</v>
      </c>
      <c r="D927" s="76"/>
    </row>
    <row r="928" spans="1:4" ht="14.25">
      <c r="A928" s="65" t="s">
        <v>313</v>
      </c>
      <c r="B928" s="73" t="s">
        <v>1346</v>
      </c>
      <c r="C928" s="73" t="s">
        <v>1346</v>
      </c>
      <c r="D928" s="76"/>
    </row>
    <row r="929" spans="1:4" ht="14.25">
      <c r="A929" s="65" t="s">
        <v>313</v>
      </c>
      <c r="B929" s="73" t="s">
        <v>1347</v>
      </c>
      <c r="C929" s="73" t="s">
        <v>1347</v>
      </c>
      <c r="D929" s="76"/>
    </row>
    <row r="930" spans="1:4" ht="14.25">
      <c r="A930" s="65" t="s">
        <v>313</v>
      </c>
      <c r="B930" s="73" t="s">
        <v>1348</v>
      </c>
      <c r="C930" s="73" t="s">
        <v>1348</v>
      </c>
      <c r="D930" s="76"/>
    </row>
    <row r="931" spans="1:4" ht="14.25">
      <c r="A931" s="62" t="s">
        <v>313</v>
      </c>
      <c r="B931" s="80" t="s">
        <v>1349</v>
      </c>
      <c r="C931" s="80" t="s">
        <v>1349</v>
      </c>
      <c r="D931" s="79"/>
    </row>
    <row r="932" spans="1:4" ht="14.25">
      <c r="A932" s="62" t="s">
        <v>313</v>
      </c>
      <c r="B932" s="80" t="s">
        <v>1350</v>
      </c>
      <c r="C932" s="80" t="s">
        <v>1350</v>
      </c>
      <c r="D932" s="79"/>
    </row>
    <row r="933" spans="1:4" ht="14.25">
      <c r="A933" s="62" t="s">
        <v>313</v>
      </c>
      <c r="B933" s="80" t="s">
        <v>1351</v>
      </c>
      <c r="C933" s="80" t="s">
        <v>1351</v>
      </c>
      <c r="D933" s="79"/>
    </row>
    <row r="934" spans="1:4" ht="14.25">
      <c r="A934" s="62" t="s">
        <v>313</v>
      </c>
      <c r="B934" s="80" t="s">
        <v>1352</v>
      </c>
      <c r="C934" s="73" t="s">
        <v>1352</v>
      </c>
      <c r="D934" s="79"/>
    </row>
    <row r="935" spans="1:4" ht="14.25">
      <c r="A935" s="62" t="s">
        <v>313</v>
      </c>
      <c r="B935" s="73" t="s">
        <v>1353</v>
      </c>
      <c r="C935" s="73" t="s">
        <v>1353</v>
      </c>
      <c r="D935" s="76"/>
    </row>
    <row r="936" spans="1:4" ht="14.25">
      <c r="A936" s="62" t="s">
        <v>313</v>
      </c>
      <c r="B936" s="73" t="s">
        <v>1354</v>
      </c>
      <c r="C936" s="73" t="s">
        <v>1354</v>
      </c>
      <c r="D936" s="76"/>
    </row>
    <row r="937" spans="1:4" ht="14.25">
      <c r="A937" s="62" t="s">
        <v>313</v>
      </c>
      <c r="B937" s="80" t="s">
        <v>1355</v>
      </c>
      <c r="C937" s="80" t="s">
        <v>1355</v>
      </c>
      <c r="D937" s="79"/>
    </row>
    <row r="938" spans="1:4" ht="14.25">
      <c r="A938" s="65" t="s">
        <v>313</v>
      </c>
      <c r="B938" s="73" t="s">
        <v>1356</v>
      </c>
      <c r="C938" s="73" t="s">
        <v>1356</v>
      </c>
      <c r="D938" s="76"/>
    </row>
    <row r="939" spans="1:4" ht="14.25">
      <c r="A939" s="65" t="s">
        <v>313</v>
      </c>
      <c r="B939" s="73" t="s">
        <v>1357</v>
      </c>
      <c r="C939" s="73" t="s">
        <v>1357</v>
      </c>
      <c r="D939" s="76"/>
    </row>
    <row r="940" spans="1:4" ht="14.25">
      <c r="A940" s="65" t="s">
        <v>313</v>
      </c>
      <c r="B940" s="73" t="s">
        <v>1358</v>
      </c>
      <c r="C940" s="73" t="s">
        <v>1358</v>
      </c>
      <c r="D940" s="76"/>
    </row>
    <row r="941" spans="1:4" ht="14.25">
      <c r="A941" s="65" t="s">
        <v>313</v>
      </c>
      <c r="B941" s="73" t="s">
        <v>1359</v>
      </c>
      <c r="C941" s="73" t="s">
        <v>1359</v>
      </c>
      <c r="D941" s="76"/>
    </row>
    <row r="942" spans="1:4" ht="14.25">
      <c r="A942" s="65" t="s">
        <v>313</v>
      </c>
      <c r="B942" s="73" t="s">
        <v>1360</v>
      </c>
      <c r="C942" s="73" t="s">
        <v>1360</v>
      </c>
      <c r="D942" s="76"/>
    </row>
    <row r="943" spans="1:4" ht="14.25">
      <c r="A943" s="65" t="s">
        <v>313</v>
      </c>
      <c r="B943" s="73" t="s">
        <v>1361</v>
      </c>
      <c r="C943" s="73" t="s">
        <v>1361</v>
      </c>
      <c r="D943" s="76"/>
    </row>
    <row r="944" spans="1:4" ht="14.25">
      <c r="A944" s="65" t="s">
        <v>313</v>
      </c>
      <c r="B944" s="73" t="s">
        <v>1362</v>
      </c>
      <c r="C944" s="73" t="s">
        <v>1362</v>
      </c>
      <c r="D944" s="76"/>
    </row>
    <row r="945" spans="1:4" ht="14.25">
      <c r="A945" s="65" t="s">
        <v>313</v>
      </c>
      <c r="B945" s="73" t="s">
        <v>1363</v>
      </c>
      <c r="C945" s="73" t="s">
        <v>1363</v>
      </c>
      <c r="D945" s="76"/>
    </row>
    <row r="946" spans="1:4" ht="14.25">
      <c r="A946" s="65" t="s">
        <v>313</v>
      </c>
      <c r="B946" s="73" t="s">
        <v>1364</v>
      </c>
      <c r="C946" s="73" t="s">
        <v>1364</v>
      </c>
      <c r="D946" s="76"/>
    </row>
    <row r="947" spans="1:4" ht="14.25">
      <c r="A947" s="65" t="s">
        <v>313</v>
      </c>
      <c r="B947" s="73" t="s">
        <v>1365</v>
      </c>
      <c r="C947" s="73" t="s">
        <v>1365</v>
      </c>
      <c r="D947" s="76"/>
    </row>
    <row r="948" spans="1:4" ht="14.25">
      <c r="A948" s="65" t="s">
        <v>313</v>
      </c>
      <c r="B948" s="73" t="s">
        <v>1366</v>
      </c>
      <c r="C948" s="73" t="s">
        <v>1366</v>
      </c>
      <c r="D948" s="76"/>
    </row>
    <row r="949" spans="1:4" ht="14.25">
      <c r="A949" s="65" t="s">
        <v>313</v>
      </c>
      <c r="B949" s="73" t="s">
        <v>1367</v>
      </c>
      <c r="C949" s="73" t="s">
        <v>1367</v>
      </c>
      <c r="D949" s="76"/>
    </row>
    <row r="950" spans="1:4" ht="14.25">
      <c r="A950" s="65" t="s">
        <v>313</v>
      </c>
      <c r="B950" s="73" t="s">
        <v>1368</v>
      </c>
      <c r="C950" s="73" t="s">
        <v>1368</v>
      </c>
      <c r="D950" s="76"/>
    </row>
    <row r="951" spans="1:4" ht="14.25">
      <c r="A951" s="65" t="s">
        <v>313</v>
      </c>
      <c r="B951" s="73" t="s">
        <v>1369</v>
      </c>
      <c r="C951" s="73" t="s">
        <v>1369</v>
      </c>
      <c r="D951" s="76"/>
    </row>
    <row r="952" spans="1:4" ht="14.25">
      <c r="A952" s="65" t="s">
        <v>313</v>
      </c>
      <c r="B952" s="73" t="s">
        <v>1370</v>
      </c>
      <c r="C952" s="73" t="s">
        <v>1370</v>
      </c>
      <c r="D952" s="76"/>
    </row>
    <row r="953" spans="1:4" ht="14.25">
      <c r="A953" s="65" t="s">
        <v>313</v>
      </c>
      <c r="B953" s="73" t="s">
        <v>1371</v>
      </c>
      <c r="C953" s="73" t="s">
        <v>1371</v>
      </c>
      <c r="D953" s="76"/>
    </row>
    <row r="954" spans="1:4" ht="14.25">
      <c r="A954" s="65" t="s">
        <v>313</v>
      </c>
      <c r="B954" s="73" t="s">
        <v>1372</v>
      </c>
      <c r="C954" s="73" t="s">
        <v>1372</v>
      </c>
      <c r="D954" s="76"/>
    </row>
    <row r="955" spans="1:4" ht="14.25">
      <c r="A955" s="65" t="s">
        <v>313</v>
      </c>
      <c r="B955" s="73" t="s">
        <v>1373</v>
      </c>
      <c r="C955" s="73" t="s">
        <v>1373</v>
      </c>
      <c r="D955" s="76"/>
    </row>
    <row r="956" spans="1:4" ht="14.25">
      <c r="A956" s="65" t="s">
        <v>313</v>
      </c>
      <c r="B956" s="80" t="s">
        <v>1374</v>
      </c>
      <c r="C956" s="80" t="s">
        <v>1374</v>
      </c>
      <c r="D956" s="79"/>
    </row>
    <row r="957" spans="1:4" ht="14.25">
      <c r="A957" s="62" t="s">
        <v>313</v>
      </c>
      <c r="B957" s="80" t="s">
        <v>1375</v>
      </c>
      <c r="C957" s="80" t="s">
        <v>1375</v>
      </c>
      <c r="D957" s="79"/>
    </row>
    <row r="958" spans="1:4" ht="14.25">
      <c r="A958" s="65" t="s">
        <v>313</v>
      </c>
      <c r="B958" s="73" t="s">
        <v>1376</v>
      </c>
      <c r="C958" s="73" t="s">
        <v>1376</v>
      </c>
      <c r="D958" s="76"/>
    </row>
    <row r="959" spans="1:4" ht="14.25">
      <c r="A959" s="65" t="s">
        <v>313</v>
      </c>
      <c r="B959" s="73" t="s">
        <v>1377</v>
      </c>
      <c r="C959" s="73" t="s">
        <v>1377</v>
      </c>
      <c r="D959" s="76"/>
    </row>
    <row r="960" spans="1:4" ht="14.25">
      <c r="A960" s="65" t="s">
        <v>313</v>
      </c>
      <c r="B960" s="73" t="s">
        <v>1378</v>
      </c>
      <c r="C960" s="73" t="s">
        <v>1378</v>
      </c>
      <c r="D960" s="76"/>
    </row>
    <row r="961" spans="1:5" ht="14.25">
      <c r="A961" s="65" t="s">
        <v>313</v>
      </c>
      <c r="B961" s="73" t="s">
        <v>1379</v>
      </c>
      <c r="C961" s="73" t="s">
        <v>1379</v>
      </c>
      <c r="D961" s="76"/>
    </row>
    <row r="962" spans="1:5" ht="14.25">
      <c r="A962" s="65" t="s">
        <v>313</v>
      </c>
      <c r="B962" s="73" t="s">
        <v>1380</v>
      </c>
      <c r="C962" s="73" t="s">
        <v>1380</v>
      </c>
      <c r="D962" s="76"/>
    </row>
    <row r="963" spans="1:5" ht="14.25">
      <c r="A963" s="65" t="s">
        <v>313</v>
      </c>
      <c r="B963" s="73" t="s">
        <v>1381</v>
      </c>
      <c r="C963" s="73" t="s">
        <v>1381</v>
      </c>
      <c r="D963" s="76"/>
    </row>
    <row r="964" spans="1:5" ht="14.25">
      <c r="A964" s="65" t="s">
        <v>313</v>
      </c>
      <c r="B964" s="73" t="s">
        <v>1382</v>
      </c>
      <c r="C964" s="73" t="s">
        <v>1382</v>
      </c>
      <c r="D964" s="76"/>
    </row>
    <row r="965" spans="1:5" ht="14.25">
      <c r="A965" s="65" t="s">
        <v>313</v>
      </c>
      <c r="B965" s="73" t="s">
        <v>1383</v>
      </c>
      <c r="C965" s="73" t="s">
        <v>1383</v>
      </c>
      <c r="D965" s="76"/>
    </row>
    <row r="966" spans="1:5" ht="14.25">
      <c r="A966" s="65" t="s">
        <v>313</v>
      </c>
      <c r="B966" s="73" t="s">
        <v>1384</v>
      </c>
      <c r="C966" s="73" t="s">
        <v>1384</v>
      </c>
      <c r="D966" s="76"/>
    </row>
    <row r="967" spans="1:5" ht="14.25">
      <c r="A967" s="65" t="s">
        <v>313</v>
      </c>
      <c r="B967" s="73" t="s">
        <v>1385</v>
      </c>
      <c r="C967" s="73" t="s">
        <v>1385</v>
      </c>
      <c r="D967" s="76"/>
    </row>
    <row r="968" spans="1:5" ht="14.25">
      <c r="A968" s="65" t="s">
        <v>313</v>
      </c>
      <c r="B968" s="73" t="s">
        <v>1386</v>
      </c>
      <c r="C968" s="73" t="s">
        <v>1386</v>
      </c>
      <c r="D968" s="76"/>
    </row>
    <row r="969" spans="1:5" ht="14.25">
      <c r="A969" s="65" t="s">
        <v>313</v>
      </c>
      <c r="B969" s="73" t="s">
        <v>1387</v>
      </c>
      <c r="C969" s="73" t="s">
        <v>1387</v>
      </c>
      <c r="D969" s="76"/>
    </row>
    <row r="970" spans="1:5" ht="14.25">
      <c r="A970" s="65" t="s">
        <v>313</v>
      </c>
      <c r="B970" s="73" t="s">
        <v>1388</v>
      </c>
      <c r="C970" s="73" t="s">
        <v>1388</v>
      </c>
      <c r="D970" s="76"/>
    </row>
    <row r="971" spans="1:5" ht="14.25">
      <c r="A971" s="65" t="s">
        <v>313</v>
      </c>
      <c r="B971" s="73" t="s">
        <v>1389</v>
      </c>
      <c r="C971" s="73" t="s">
        <v>1389</v>
      </c>
      <c r="D971" s="76"/>
    </row>
    <row r="972" spans="1:5" ht="14.25">
      <c r="A972" s="65" t="s">
        <v>313</v>
      </c>
      <c r="B972" s="80" t="s">
        <v>1390</v>
      </c>
      <c r="C972" s="80" t="s">
        <v>1390</v>
      </c>
      <c r="D972" s="79"/>
    </row>
    <row r="973" spans="1:5" ht="14.25">
      <c r="A973" s="65" t="s">
        <v>313</v>
      </c>
      <c r="B973" s="73" t="s">
        <v>1391</v>
      </c>
      <c r="C973" s="73" t="s">
        <v>1391</v>
      </c>
      <c r="D973" s="76"/>
      <c r="E973" s="84"/>
    </row>
    <row r="974" spans="1:5" ht="14.25">
      <c r="A974" s="65" t="s">
        <v>313</v>
      </c>
      <c r="B974" s="73" t="s">
        <v>1392</v>
      </c>
      <c r="C974" s="73" t="s">
        <v>1392</v>
      </c>
      <c r="D974" s="76"/>
      <c r="E974" s="84"/>
    </row>
    <row r="975" spans="1:5" ht="14.25">
      <c r="A975" s="65" t="s">
        <v>313</v>
      </c>
      <c r="B975" s="73" t="s">
        <v>1393</v>
      </c>
      <c r="C975" s="73" t="s">
        <v>1393</v>
      </c>
      <c r="D975" s="76"/>
      <c r="E975" s="84"/>
    </row>
    <row r="976" spans="1:5" ht="14.25">
      <c r="A976" s="65" t="s">
        <v>313</v>
      </c>
      <c r="B976" s="73" t="s">
        <v>1394</v>
      </c>
      <c r="C976" s="73" t="s">
        <v>1394</v>
      </c>
      <c r="D976" s="76"/>
      <c r="E976" s="84"/>
    </row>
    <row r="977" spans="1:5" ht="14.25">
      <c r="A977" s="65" t="s">
        <v>313</v>
      </c>
      <c r="B977" s="73" t="s">
        <v>1395</v>
      </c>
      <c r="C977" s="73" t="s">
        <v>1395</v>
      </c>
      <c r="D977" s="76"/>
      <c r="E977" s="84"/>
    </row>
    <row r="978" spans="1:5" ht="14.25">
      <c r="A978" s="65" t="s">
        <v>313</v>
      </c>
      <c r="B978" s="73" t="s">
        <v>1396</v>
      </c>
      <c r="C978" s="73" t="s">
        <v>1396</v>
      </c>
      <c r="D978" s="76"/>
      <c r="E978" s="84"/>
    </row>
    <row r="979" spans="1:5" ht="14.25">
      <c r="A979" s="65" t="s">
        <v>313</v>
      </c>
      <c r="B979" s="73" t="s">
        <v>1397</v>
      </c>
      <c r="C979" s="73" t="s">
        <v>1397</v>
      </c>
      <c r="D979" s="76"/>
      <c r="E979" s="84"/>
    </row>
    <row r="980" spans="1:5" ht="14.25">
      <c r="A980" s="65" t="s">
        <v>313</v>
      </c>
      <c r="B980" s="73" t="s">
        <v>1398</v>
      </c>
      <c r="C980" s="73" t="s">
        <v>1398</v>
      </c>
      <c r="D980" s="76"/>
      <c r="E980" s="84"/>
    </row>
    <row r="981" spans="1:5" s="65" customFormat="1" ht="14.25">
      <c r="A981" s="65" t="s">
        <v>313</v>
      </c>
      <c r="B981" s="73" t="s">
        <v>1399</v>
      </c>
      <c r="C981" s="73" t="s">
        <v>1399</v>
      </c>
      <c r="D981" s="76"/>
      <c r="E981" s="74"/>
    </row>
    <row r="982" spans="1:5" ht="14.25">
      <c r="A982" s="65" t="s">
        <v>313</v>
      </c>
      <c r="B982" s="73" t="s">
        <v>1400</v>
      </c>
      <c r="C982" s="73" t="s">
        <v>1400</v>
      </c>
      <c r="D982" s="76"/>
      <c r="E982" s="84"/>
    </row>
    <row r="983" spans="1:5" ht="14.25">
      <c r="A983" s="65" t="s">
        <v>313</v>
      </c>
      <c r="B983" s="73" t="s">
        <v>1401</v>
      </c>
      <c r="C983" s="73" t="s">
        <v>1401</v>
      </c>
      <c r="D983" s="76"/>
      <c r="E983" s="84"/>
    </row>
    <row r="984" spans="1:5" ht="14.25">
      <c r="A984" s="65" t="s">
        <v>313</v>
      </c>
      <c r="B984" s="73" t="s">
        <v>1402</v>
      </c>
      <c r="C984" s="73" t="s">
        <v>1402</v>
      </c>
      <c r="D984" s="76"/>
      <c r="E984" s="84"/>
    </row>
    <row r="985" spans="1:5" ht="14.25">
      <c r="A985" s="65" t="s">
        <v>313</v>
      </c>
      <c r="B985" s="73" t="s">
        <v>1403</v>
      </c>
      <c r="C985" s="73" t="s">
        <v>1403</v>
      </c>
      <c r="D985" s="76"/>
      <c r="E985" s="84"/>
    </row>
    <row r="986" spans="1:5" ht="14.25">
      <c r="A986" s="62" t="s">
        <v>313</v>
      </c>
      <c r="B986" s="80" t="s">
        <v>1404</v>
      </c>
      <c r="C986" s="80" t="s">
        <v>1404</v>
      </c>
      <c r="D986" s="79"/>
      <c r="E986" s="85"/>
    </row>
    <row r="987" spans="1:5" ht="14.25">
      <c r="A987" s="65" t="s">
        <v>313</v>
      </c>
      <c r="B987" s="73" t="s">
        <v>1405</v>
      </c>
      <c r="C987" s="73" t="s">
        <v>1405</v>
      </c>
      <c r="D987" s="76"/>
    </row>
    <row r="988" spans="1:5" ht="14.25">
      <c r="A988" s="65" t="s">
        <v>313</v>
      </c>
      <c r="B988" s="73" t="s">
        <v>1406</v>
      </c>
      <c r="C988" s="73" t="s">
        <v>1406</v>
      </c>
      <c r="D988" s="76"/>
    </row>
    <row r="989" spans="1:5" ht="14.25">
      <c r="A989" s="65" t="s">
        <v>313</v>
      </c>
      <c r="B989" s="73" t="s">
        <v>1407</v>
      </c>
      <c r="C989" s="73" t="s">
        <v>1407</v>
      </c>
      <c r="D989" s="76"/>
    </row>
    <row r="990" spans="1:5" ht="14.25">
      <c r="A990" s="65" t="s">
        <v>313</v>
      </c>
      <c r="B990" s="73" t="s">
        <v>1408</v>
      </c>
      <c r="C990" s="73" t="s">
        <v>1408</v>
      </c>
      <c r="D990" s="76"/>
    </row>
    <row r="991" spans="1:5" ht="14.25">
      <c r="A991" s="65" t="s">
        <v>313</v>
      </c>
      <c r="B991" s="73" t="s">
        <v>1409</v>
      </c>
      <c r="C991" s="73" t="s">
        <v>1409</v>
      </c>
      <c r="D991" s="76"/>
    </row>
    <row r="992" spans="1:5" ht="14.25">
      <c r="A992" s="65" t="s">
        <v>313</v>
      </c>
      <c r="B992" s="73" t="s">
        <v>1410</v>
      </c>
      <c r="C992" s="73" t="s">
        <v>1410</v>
      </c>
      <c r="D992" s="76"/>
    </row>
    <row r="993" spans="1:4" ht="14.25">
      <c r="A993" s="65" t="s">
        <v>313</v>
      </c>
      <c r="B993" s="73" t="s">
        <v>1411</v>
      </c>
      <c r="C993" s="73" t="s">
        <v>1411</v>
      </c>
      <c r="D993" s="76"/>
    </row>
    <row r="994" spans="1:4" ht="14.25">
      <c r="A994" s="65" t="s">
        <v>313</v>
      </c>
      <c r="B994" s="73" t="s">
        <v>1412</v>
      </c>
      <c r="C994" s="73" t="s">
        <v>1412</v>
      </c>
      <c r="D994" s="76"/>
    </row>
    <row r="995" spans="1:4" ht="14.25">
      <c r="A995" s="65" t="s">
        <v>313</v>
      </c>
      <c r="B995" s="73" t="s">
        <v>1413</v>
      </c>
      <c r="C995" s="73" t="s">
        <v>1413</v>
      </c>
      <c r="D995" s="76"/>
    </row>
    <row r="996" spans="1:4" ht="14.25">
      <c r="A996" s="65" t="s">
        <v>313</v>
      </c>
      <c r="B996" s="73" t="s">
        <v>1414</v>
      </c>
      <c r="C996" s="73" t="s">
        <v>1414</v>
      </c>
      <c r="D996" s="76"/>
    </row>
    <row r="997" spans="1:4" ht="14.25">
      <c r="A997" s="65" t="s">
        <v>313</v>
      </c>
      <c r="B997" s="73" t="s">
        <v>1415</v>
      </c>
      <c r="C997" s="73" t="s">
        <v>1415</v>
      </c>
      <c r="D997" s="76"/>
    </row>
    <row r="998" spans="1:4" ht="14.25">
      <c r="A998" s="65" t="s">
        <v>313</v>
      </c>
      <c r="B998" s="73" t="s">
        <v>1416</v>
      </c>
      <c r="C998" s="73" t="s">
        <v>1416</v>
      </c>
      <c r="D998" s="76"/>
    </row>
    <row r="999" spans="1:4" ht="14.25">
      <c r="A999" s="65" t="s">
        <v>313</v>
      </c>
      <c r="B999" s="73" t="s">
        <v>1417</v>
      </c>
      <c r="C999" s="73" t="s">
        <v>1417</v>
      </c>
      <c r="D999" s="76"/>
    </row>
    <row r="1000" spans="1:4" ht="14.25">
      <c r="A1000" s="65" t="s">
        <v>313</v>
      </c>
      <c r="B1000" s="73" t="s">
        <v>1418</v>
      </c>
      <c r="C1000" s="73" t="s">
        <v>1418</v>
      </c>
      <c r="D1000" s="76"/>
    </row>
    <row r="1001" spans="1:4" ht="14.25">
      <c r="A1001" s="65" t="s">
        <v>313</v>
      </c>
      <c r="B1001" s="73" t="s">
        <v>1419</v>
      </c>
      <c r="C1001" s="73" t="s">
        <v>1419</v>
      </c>
      <c r="D1001" s="76"/>
    </row>
    <row r="1002" spans="1:4" ht="14.25">
      <c r="A1002" s="65" t="s">
        <v>313</v>
      </c>
      <c r="B1002" s="73" t="s">
        <v>1420</v>
      </c>
      <c r="C1002" s="73" t="s">
        <v>1420</v>
      </c>
      <c r="D1002" s="76"/>
    </row>
    <row r="1003" spans="1:4" ht="14.25">
      <c r="A1003" s="65" t="s">
        <v>313</v>
      </c>
      <c r="B1003" s="73" t="s">
        <v>1421</v>
      </c>
      <c r="C1003" s="73" t="s">
        <v>1421</v>
      </c>
      <c r="D1003" s="76"/>
    </row>
    <row r="1004" spans="1:4" ht="14.25">
      <c r="A1004" s="65" t="s">
        <v>313</v>
      </c>
      <c r="B1004" s="73" t="s">
        <v>1422</v>
      </c>
      <c r="C1004" s="73" t="s">
        <v>1422</v>
      </c>
      <c r="D1004" s="76"/>
    </row>
    <row r="1005" spans="1:4" ht="14.25">
      <c r="A1005" s="65" t="s">
        <v>313</v>
      </c>
      <c r="B1005" s="80" t="s">
        <v>1423</v>
      </c>
      <c r="C1005" s="80" t="s">
        <v>1423</v>
      </c>
      <c r="D1005" s="79"/>
    </row>
    <row r="1006" spans="1:4" ht="14.25">
      <c r="A1006" s="65" t="s">
        <v>313</v>
      </c>
      <c r="B1006" s="73" t="s">
        <v>1424</v>
      </c>
      <c r="C1006" s="73" t="s">
        <v>1424</v>
      </c>
      <c r="D1006" s="76"/>
    </row>
    <row r="1007" spans="1:4" ht="14.25">
      <c r="A1007" s="65" t="s">
        <v>313</v>
      </c>
      <c r="B1007" s="73" t="s">
        <v>1425</v>
      </c>
      <c r="C1007" s="73" t="s">
        <v>1425</v>
      </c>
      <c r="D1007" s="76"/>
    </row>
    <row r="1008" spans="1:4" ht="14.25">
      <c r="A1008" s="65" t="s">
        <v>313</v>
      </c>
      <c r="B1008" s="73" t="s">
        <v>1426</v>
      </c>
      <c r="C1008" s="73" t="s">
        <v>1426</v>
      </c>
      <c r="D1008" s="76"/>
    </row>
    <row r="1009" spans="1:4" ht="14.25">
      <c r="A1009" s="65" t="s">
        <v>313</v>
      </c>
      <c r="B1009" s="73" t="s">
        <v>1427</v>
      </c>
      <c r="C1009" s="73" t="s">
        <v>1427</v>
      </c>
      <c r="D1009" s="76"/>
    </row>
    <row r="1010" spans="1:4" ht="14.25">
      <c r="A1010" s="65" t="s">
        <v>313</v>
      </c>
      <c r="B1010" s="73" t="s">
        <v>1428</v>
      </c>
      <c r="C1010" s="73" t="s">
        <v>1428</v>
      </c>
      <c r="D1010" s="76"/>
    </row>
    <row r="1011" spans="1:4" ht="14.25">
      <c r="A1011" s="65" t="s">
        <v>313</v>
      </c>
      <c r="B1011" s="80" t="s">
        <v>1429</v>
      </c>
      <c r="C1011" s="80" t="s">
        <v>1429</v>
      </c>
      <c r="D1011" s="79"/>
    </row>
    <row r="1012" spans="1:4" ht="14.25">
      <c r="A1012" s="65" t="s">
        <v>313</v>
      </c>
      <c r="B1012" s="73" t="s">
        <v>1430</v>
      </c>
      <c r="C1012" s="73" t="s">
        <v>1430</v>
      </c>
      <c r="D1012" s="76"/>
    </row>
    <row r="1013" spans="1:4" ht="14.25">
      <c r="A1013" s="65" t="s">
        <v>313</v>
      </c>
      <c r="B1013" s="73" t="s">
        <v>1431</v>
      </c>
      <c r="C1013" s="73" t="s">
        <v>1431</v>
      </c>
      <c r="D1013" s="76"/>
    </row>
    <row r="1014" spans="1:4" ht="14.25">
      <c r="A1014" s="65" t="s">
        <v>313</v>
      </c>
      <c r="B1014" s="73" t="s">
        <v>1432</v>
      </c>
      <c r="C1014" s="73" t="s">
        <v>1432</v>
      </c>
      <c r="D1014" s="76"/>
    </row>
    <row r="1015" spans="1:4" ht="14.25">
      <c r="A1015" s="65" t="s">
        <v>313</v>
      </c>
      <c r="B1015" s="73" t="s">
        <v>1433</v>
      </c>
      <c r="C1015" s="73" t="s">
        <v>1433</v>
      </c>
      <c r="D1015" s="76"/>
    </row>
    <row r="1016" spans="1:4" ht="14.25">
      <c r="A1016" s="65" t="s">
        <v>313</v>
      </c>
      <c r="B1016" s="73" t="s">
        <v>1433</v>
      </c>
      <c r="C1016" s="73" t="s">
        <v>1433</v>
      </c>
      <c r="D1016" s="76"/>
    </row>
    <row r="1017" spans="1:4" ht="14.25">
      <c r="A1017" s="65" t="s">
        <v>313</v>
      </c>
      <c r="B1017" s="73" t="s">
        <v>1434</v>
      </c>
      <c r="C1017" s="73" t="s">
        <v>1434</v>
      </c>
      <c r="D1017" s="76"/>
    </row>
    <row r="1018" spans="1:4" ht="14.25">
      <c r="A1018" s="65" t="s">
        <v>313</v>
      </c>
      <c r="B1018" s="73" t="s">
        <v>1435</v>
      </c>
      <c r="C1018" s="73" t="s">
        <v>1435</v>
      </c>
      <c r="D1018" s="76"/>
    </row>
    <row r="1019" spans="1:4" ht="14.25">
      <c r="A1019" s="65" t="s">
        <v>313</v>
      </c>
      <c r="B1019" s="73" t="s">
        <v>1436</v>
      </c>
      <c r="C1019" s="73" t="s">
        <v>1436</v>
      </c>
      <c r="D1019" s="76"/>
    </row>
    <row r="1020" spans="1:4" ht="14.25">
      <c r="A1020" s="65" t="s">
        <v>600</v>
      </c>
      <c r="B1020" s="75" t="s">
        <v>502</v>
      </c>
      <c r="C1020" s="75" t="s">
        <v>502</v>
      </c>
      <c r="D1020" s="76"/>
    </row>
    <row r="1021" spans="1:4" ht="14.25">
      <c r="A1021" s="65" t="s">
        <v>600</v>
      </c>
      <c r="B1021" s="75" t="s">
        <v>503</v>
      </c>
      <c r="C1021" s="75" t="s">
        <v>503</v>
      </c>
      <c r="D1021" s="76"/>
    </row>
    <row r="1022" spans="1:4" ht="14.25">
      <c r="A1022" s="65" t="s">
        <v>600</v>
      </c>
      <c r="B1022" s="75" t="s">
        <v>504</v>
      </c>
      <c r="C1022" s="75" t="s">
        <v>504</v>
      </c>
      <c r="D1022" s="76"/>
    </row>
    <row r="1023" spans="1:4" ht="14.25">
      <c r="A1023" s="65" t="s">
        <v>600</v>
      </c>
      <c r="B1023" s="75" t="s">
        <v>505</v>
      </c>
      <c r="C1023" s="75" t="s">
        <v>505</v>
      </c>
      <c r="D1023" s="76"/>
    </row>
    <row r="1024" spans="1:4" ht="14.25">
      <c r="A1024" s="65" t="s">
        <v>600</v>
      </c>
      <c r="B1024" s="75" t="s">
        <v>506</v>
      </c>
      <c r="C1024" s="75" t="s">
        <v>506</v>
      </c>
      <c r="D1024" s="76"/>
    </row>
    <row r="1025" spans="1:4" ht="14.25">
      <c r="A1025" s="65" t="s">
        <v>600</v>
      </c>
      <c r="B1025" s="75" t="s">
        <v>507</v>
      </c>
      <c r="C1025" s="75" t="s">
        <v>507</v>
      </c>
      <c r="D1025" s="76"/>
    </row>
    <row r="1026" spans="1:4" ht="14.25">
      <c r="A1026" s="65" t="s">
        <v>600</v>
      </c>
      <c r="B1026" s="75" t="s">
        <v>508</v>
      </c>
      <c r="C1026" s="75" t="s">
        <v>508</v>
      </c>
      <c r="D1026" s="76"/>
    </row>
    <row r="1027" spans="1:4" ht="14.25">
      <c r="A1027" s="65" t="s">
        <v>600</v>
      </c>
      <c r="B1027" s="75" t="s">
        <v>509</v>
      </c>
      <c r="C1027" s="75" t="s">
        <v>509</v>
      </c>
      <c r="D1027" s="76"/>
    </row>
    <row r="1028" spans="1:4" ht="14.25">
      <c r="A1028" s="65" t="s">
        <v>600</v>
      </c>
      <c r="B1028" s="75" t="s">
        <v>104</v>
      </c>
      <c r="C1028" s="75" t="s">
        <v>104</v>
      </c>
      <c r="D1028" s="76"/>
    </row>
    <row r="1029" spans="1:4" ht="14.25">
      <c r="A1029" s="65" t="s">
        <v>973</v>
      </c>
      <c r="B1029" s="73" t="s">
        <v>1437</v>
      </c>
      <c r="C1029" s="73" t="s">
        <v>1437</v>
      </c>
      <c r="D1029" s="76"/>
    </row>
    <row r="1030" spans="1:4" ht="14.25">
      <c r="A1030" s="62" t="s">
        <v>973</v>
      </c>
      <c r="B1030" s="80" t="s">
        <v>1438</v>
      </c>
      <c r="C1030" s="80" t="s">
        <v>1438</v>
      </c>
      <c r="D1030" s="79"/>
    </row>
    <row r="1031" spans="1:4" ht="14.25">
      <c r="A1031" s="62" t="s">
        <v>973</v>
      </c>
      <c r="B1031" s="80" t="s">
        <v>1439</v>
      </c>
      <c r="C1031" s="80" t="s">
        <v>1439</v>
      </c>
      <c r="D1031" s="76"/>
    </row>
    <row r="1032" spans="1:4" ht="14.25">
      <c r="A1032" s="65" t="s">
        <v>973</v>
      </c>
      <c r="B1032" s="73" t="s">
        <v>1440</v>
      </c>
      <c r="C1032" s="73" t="s">
        <v>1440</v>
      </c>
      <c r="D1032" s="76"/>
    </row>
    <row r="1033" spans="1:4" ht="14.25">
      <c r="A1033" s="65" t="s">
        <v>973</v>
      </c>
      <c r="B1033" s="73" t="s">
        <v>1441</v>
      </c>
      <c r="C1033" s="73" t="s">
        <v>1441</v>
      </c>
      <c r="D1033" s="76"/>
    </row>
    <row r="1034" spans="1:4" ht="14.25">
      <c r="A1034" s="65" t="s">
        <v>973</v>
      </c>
      <c r="B1034" s="73" t="s">
        <v>1442</v>
      </c>
      <c r="C1034" s="73" t="s">
        <v>1442</v>
      </c>
      <c r="D1034" s="76"/>
    </row>
    <row r="1035" spans="1:4" ht="14.25">
      <c r="A1035" s="65" t="s">
        <v>973</v>
      </c>
      <c r="B1035" s="73" t="s">
        <v>1443</v>
      </c>
      <c r="C1035" s="73" t="s">
        <v>1443</v>
      </c>
      <c r="D1035" s="76"/>
    </row>
    <row r="1036" spans="1:4" ht="14.25">
      <c r="A1036" s="65" t="s">
        <v>973</v>
      </c>
      <c r="B1036" s="73" t="s">
        <v>1444</v>
      </c>
      <c r="C1036" s="73" t="s">
        <v>1444</v>
      </c>
      <c r="D1036" s="76"/>
    </row>
    <row r="1037" spans="1:4" ht="14.25">
      <c r="A1037" s="65" t="s">
        <v>973</v>
      </c>
      <c r="B1037" s="73" t="s">
        <v>1445</v>
      </c>
      <c r="C1037" s="73" t="s">
        <v>1445</v>
      </c>
      <c r="D1037" s="76"/>
    </row>
    <row r="1038" spans="1:4" ht="14.25">
      <c r="A1038" s="65" t="s">
        <v>973</v>
      </c>
      <c r="B1038" s="73" t="s">
        <v>1446</v>
      </c>
      <c r="C1038" s="73" t="s">
        <v>1446</v>
      </c>
      <c r="D1038" s="76"/>
    </row>
    <row r="1039" spans="1:4" ht="14.25">
      <c r="A1039" s="65" t="s">
        <v>973</v>
      </c>
      <c r="B1039" s="73" t="s">
        <v>1447</v>
      </c>
      <c r="C1039" s="73" t="s">
        <v>1447</v>
      </c>
      <c r="D1039" s="76"/>
    </row>
    <row r="1040" spans="1:4" ht="14.25">
      <c r="A1040" s="65" t="s">
        <v>974</v>
      </c>
      <c r="B1040" s="73" t="s">
        <v>1448</v>
      </c>
      <c r="C1040" s="73" t="s">
        <v>1448</v>
      </c>
      <c r="D1040" s="76"/>
    </row>
    <row r="1041" spans="1:4" ht="14.25">
      <c r="A1041" s="65" t="s">
        <v>975</v>
      </c>
      <c r="B1041" s="73" t="s">
        <v>159</v>
      </c>
      <c r="C1041" s="65" t="s">
        <v>159</v>
      </c>
      <c r="D1041" s="74"/>
    </row>
    <row r="1042" spans="1:4" ht="14.25">
      <c r="A1042" s="65" t="s">
        <v>975</v>
      </c>
      <c r="B1042" s="73" t="s">
        <v>160</v>
      </c>
      <c r="C1042" s="65" t="s">
        <v>160</v>
      </c>
      <c r="D1042" s="74"/>
    </row>
    <row r="1043" spans="1:4" ht="14.25">
      <c r="A1043" s="65" t="s">
        <v>975</v>
      </c>
      <c r="B1043" s="73" t="s">
        <v>161</v>
      </c>
      <c r="C1043" s="65" t="s">
        <v>161</v>
      </c>
      <c r="D1043" s="74"/>
    </row>
    <row r="1044" spans="1:4" ht="14.25">
      <c r="A1044" s="65" t="s">
        <v>975</v>
      </c>
      <c r="B1044" s="73" t="s">
        <v>162</v>
      </c>
      <c r="C1044" s="65" t="s">
        <v>162</v>
      </c>
      <c r="D1044" s="74"/>
    </row>
    <row r="1045" spans="1:4" ht="14.25">
      <c r="A1045" s="65" t="s">
        <v>975</v>
      </c>
      <c r="B1045" s="80" t="s">
        <v>163</v>
      </c>
      <c r="C1045" s="62" t="s">
        <v>163</v>
      </c>
      <c r="D1045" s="81"/>
    </row>
    <row r="1046" spans="1:4" ht="14.25">
      <c r="A1046" s="62" t="s">
        <v>975</v>
      </c>
      <c r="B1046" s="80" t="s">
        <v>164</v>
      </c>
      <c r="C1046" s="62" t="s">
        <v>164</v>
      </c>
      <c r="D1046" s="81"/>
    </row>
    <row r="1047" spans="1:4" ht="14.25">
      <c r="A1047" s="62" t="s">
        <v>975</v>
      </c>
      <c r="B1047" s="73" t="s">
        <v>165</v>
      </c>
      <c r="C1047" s="65" t="s">
        <v>165</v>
      </c>
      <c r="D1047" s="74"/>
    </row>
    <row r="1048" spans="1:4" ht="14.25">
      <c r="A1048" s="62" t="s">
        <v>975</v>
      </c>
      <c r="B1048" s="73" t="s">
        <v>166</v>
      </c>
      <c r="C1048" s="65" t="s">
        <v>166</v>
      </c>
      <c r="D1048" s="74"/>
    </row>
    <row r="1049" spans="1:4" ht="14.25">
      <c r="A1049" s="65" t="s">
        <v>975</v>
      </c>
      <c r="B1049" s="73" t="s">
        <v>167</v>
      </c>
      <c r="C1049" s="65" t="s">
        <v>167</v>
      </c>
      <c r="D1049" s="74"/>
    </row>
    <row r="1050" spans="1:4" ht="14.25">
      <c r="A1050" s="65" t="s">
        <v>975</v>
      </c>
      <c r="B1050" s="73" t="s">
        <v>168</v>
      </c>
      <c r="C1050" s="73" t="s">
        <v>168</v>
      </c>
      <c r="D1050" s="74"/>
    </row>
    <row r="1051" spans="1:4" ht="14.25">
      <c r="A1051" s="62" t="s">
        <v>975</v>
      </c>
      <c r="B1051" s="80" t="s">
        <v>1449</v>
      </c>
      <c r="C1051" s="62" t="s">
        <v>1449</v>
      </c>
      <c r="D1051" s="81"/>
    </row>
    <row r="1052" spans="1:4" ht="14.25">
      <c r="A1052" s="65" t="s">
        <v>975</v>
      </c>
      <c r="B1052" s="73" t="s">
        <v>169</v>
      </c>
      <c r="C1052" s="65" t="s">
        <v>169</v>
      </c>
      <c r="D1052" s="74"/>
    </row>
    <row r="1053" spans="1:4" ht="14.25">
      <c r="A1053" s="62" t="s">
        <v>975</v>
      </c>
      <c r="B1053" s="80" t="s">
        <v>170</v>
      </c>
      <c r="C1053" s="62" t="s">
        <v>170</v>
      </c>
      <c r="D1053" s="81"/>
    </row>
    <row r="1054" spans="1:4" ht="14.25">
      <c r="A1054" s="62" t="s">
        <v>975</v>
      </c>
      <c r="B1054" s="80" t="s">
        <v>171</v>
      </c>
      <c r="C1054" s="62" t="s">
        <v>171</v>
      </c>
      <c r="D1054" s="81"/>
    </row>
    <row r="1055" spans="1:4" ht="14.25">
      <c r="A1055" s="65" t="s">
        <v>975</v>
      </c>
      <c r="B1055" s="73" t="s">
        <v>172</v>
      </c>
      <c r="C1055" s="65" t="s">
        <v>172</v>
      </c>
      <c r="D1055" s="74"/>
    </row>
    <row r="1056" spans="1:4" ht="14.25">
      <c r="A1056" s="65" t="s">
        <v>975</v>
      </c>
      <c r="B1056" s="73" t="s">
        <v>173</v>
      </c>
      <c r="C1056" s="65" t="s">
        <v>173</v>
      </c>
      <c r="D1056" s="74"/>
    </row>
    <row r="1057" spans="1:5" ht="14.25">
      <c r="A1057" s="65" t="s">
        <v>976</v>
      </c>
      <c r="B1057" s="73" t="s">
        <v>1450</v>
      </c>
      <c r="C1057" s="73" t="s">
        <v>1450</v>
      </c>
      <c r="D1057" s="74"/>
    </row>
    <row r="1058" spans="1:5" ht="14.25">
      <c r="A1058" s="65" t="s">
        <v>976</v>
      </c>
      <c r="B1058" s="73" t="s">
        <v>1451</v>
      </c>
      <c r="C1058" s="73" t="s">
        <v>1451</v>
      </c>
      <c r="D1058" s="74"/>
    </row>
    <row r="1059" spans="1:5" ht="14.25">
      <c r="A1059" s="65" t="s">
        <v>343</v>
      </c>
      <c r="B1059" s="75" t="s">
        <v>83</v>
      </c>
      <c r="C1059" s="75" t="s">
        <v>83</v>
      </c>
      <c r="D1059" s="76"/>
    </row>
    <row r="1060" spans="1:5" ht="14.25">
      <c r="A1060" s="65" t="s">
        <v>343</v>
      </c>
      <c r="B1060" s="75" t="s">
        <v>79</v>
      </c>
      <c r="C1060" s="75" t="s">
        <v>79</v>
      </c>
      <c r="D1060" s="76"/>
    </row>
    <row r="1061" spans="1:5" ht="14.25">
      <c r="A1061" s="65" t="s">
        <v>343</v>
      </c>
      <c r="B1061" s="75" t="s">
        <v>347</v>
      </c>
      <c r="C1061" s="75" t="s">
        <v>347</v>
      </c>
      <c r="D1061" s="76"/>
    </row>
    <row r="1062" spans="1:5" ht="14.25">
      <c r="A1062" s="65" t="s">
        <v>343</v>
      </c>
      <c r="B1062" s="75" t="s">
        <v>15</v>
      </c>
      <c r="C1062" s="75" t="s">
        <v>15</v>
      </c>
      <c r="D1062" s="76"/>
    </row>
    <row r="1063" spans="1:5" ht="14.25">
      <c r="A1063" s="65" t="s">
        <v>343</v>
      </c>
      <c r="B1063" s="75" t="s">
        <v>6</v>
      </c>
      <c r="C1063" s="75" t="s">
        <v>6</v>
      </c>
      <c r="D1063" s="76"/>
    </row>
    <row r="1064" spans="1:5" ht="14.25">
      <c r="A1064" s="65" t="s">
        <v>343</v>
      </c>
      <c r="B1064" s="75" t="s">
        <v>346</v>
      </c>
      <c r="C1064" s="75" t="s">
        <v>346</v>
      </c>
      <c r="D1064" s="76"/>
    </row>
    <row r="1065" spans="1:5" ht="14.25">
      <c r="A1065" s="65" t="s">
        <v>343</v>
      </c>
      <c r="B1065" s="75" t="s">
        <v>344</v>
      </c>
      <c r="C1065" s="75" t="s">
        <v>344</v>
      </c>
      <c r="D1065" s="76"/>
    </row>
    <row r="1066" spans="1:5" ht="14.25">
      <c r="A1066" s="65" t="s">
        <v>343</v>
      </c>
      <c r="B1066" s="75" t="s">
        <v>345</v>
      </c>
      <c r="C1066" s="75" t="s">
        <v>345</v>
      </c>
      <c r="D1066" s="76"/>
    </row>
    <row r="1067" spans="1:5" ht="14.25">
      <c r="A1067" s="65" t="s">
        <v>977</v>
      </c>
      <c r="B1067" s="73" t="s">
        <v>1452</v>
      </c>
      <c r="C1067" s="73" t="s">
        <v>1452</v>
      </c>
      <c r="D1067" s="76"/>
    </row>
    <row r="1068" spans="1:5" ht="14.25">
      <c r="A1068" s="65" t="s">
        <v>977</v>
      </c>
      <c r="B1068" s="73" t="s">
        <v>310</v>
      </c>
      <c r="C1068" s="73" t="s">
        <v>310</v>
      </c>
      <c r="D1068" s="76"/>
    </row>
    <row r="1069" spans="1:5" ht="14.25">
      <c r="A1069" s="65" t="s">
        <v>977</v>
      </c>
      <c r="B1069" s="73" t="s">
        <v>1453</v>
      </c>
      <c r="C1069" s="73" t="s">
        <v>1453</v>
      </c>
      <c r="D1069" s="76"/>
    </row>
    <row r="1070" spans="1:5" ht="14.25">
      <c r="A1070" s="65" t="s">
        <v>978</v>
      </c>
      <c r="B1070" s="65" t="s">
        <v>1454</v>
      </c>
      <c r="C1070" s="65" t="s">
        <v>1455</v>
      </c>
      <c r="D1070" s="65"/>
      <c r="E1070" s="108"/>
    </row>
    <row r="1071" spans="1:5" ht="14.25">
      <c r="A1071" s="65" t="s">
        <v>978</v>
      </c>
      <c r="B1071" s="73" t="s">
        <v>1456</v>
      </c>
      <c r="C1071" s="73" t="s">
        <v>1456</v>
      </c>
      <c r="D1071" s="76"/>
    </row>
    <row r="1072" spans="1:5" ht="14.25">
      <c r="A1072" s="65" t="s">
        <v>978</v>
      </c>
      <c r="B1072" s="73" t="s">
        <v>1457</v>
      </c>
      <c r="C1072" s="73" t="s">
        <v>1457</v>
      </c>
      <c r="D1072" s="76"/>
    </row>
    <row r="1073" spans="1:5" ht="14.25">
      <c r="A1073" s="65" t="s">
        <v>978</v>
      </c>
      <c r="B1073" s="73" t="s">
        <v>1458</v>
      </c>
      <c r="C1073" s="73" t="s">
        <v>1458</v>
      </c>
      <c r="D1073" s="76"/>
    </row>
    <row r="1074" spans="1:5" ht="14.25">
      <c r="A1074" s="65" t="s">
        <v>592</v>
      </c>
      <c r="B1074" s="73" t="s">
        <v>593</v>
      </c>
      <c r="C1074" s="65" t="s">
        <v>593</v>
      </c>
      <c r="D1074" s="74"/>
    </row>
    <row r="1075" spans="1:5" ht="14.25">
      <c r="A1075" s="65" t="s">
        <v>592</v>
      </c>
      <c r="B1075" s="73" t="s">
        <v>594</v>
      </c>
      <c r="C1075" s="65" t="s">
        <v>594</v>
      </c>
      <c r="D1075" s="74"/>
    </row>
    <row r="1076" spans="1:5" ht="14.25">
      <c r="A1076" s="65" t="s">
        <v>558</v>
      </c>
      <c r="B1076" s="73" t="s">
        <v>559</v>
      </c>
      <c r="C1076" s="73" t="s">
        <v>559</v>
      </c>
      <c r="D1076" s="86"/>
      <c r="E1076" s="82"/>
    </row>
    <row r="1077" spans="1:5" ht="14.25">
      <c r="A1077" s="64" t="s">
        <v>558</v>
      </c>
      <c r="B1077" s="87" t="s">
        <v>560</v>
      </c>
      <c r="C1077" s="87" t="s">
        <v>560</v>
      </c>
      <c r="D1077" s="88"/>
      <c r="E1077" s="83"/>
    </row>
    <row r="1078" spans="1:5" ht="14.25">
      <c r="A1078" s="65" t="s">
        <v>206</v>
      </c>
      <c r="B1078" s="75" t="s">
        <v>234</v>
      </c>
      <c r="C1078" s="75" t="s">
        <v>234</v>
      </c>
      <c r="D1078" s="76"/>
    </row>
    <row r="1079" spans="1:5" ht="14.25">
      <c r="A1079" s="65" t="s">
        <v>206</v>
      </c>
      <c r="B1079" s="75" t="s">
        <v>235</v>
      </c>
      <c r="C1079" s="75" t="s">
        <v>235</v>
      </c>
      <c r="D1079" s="76"/>
    </row>
    <row r="1080" spans="1:5" ht="14.25">
      <c r="A1080" s="65" t="s">
        <v>206</v>
      </c>
      <c r="B1080" s="75" t="s">
        <v>236</v>
      </c>
      <c r="C1080" s="75" t="s">
        <v>236</v>
      </c>
      <c r="D1080" s="76"/>
    </row>
    <row r="1081" spans="1:5" ht="14.25">
      <c r="A1081" s="65" t="s">
        <v>206</v>
      </c>
      <c r="B1081" s="75" t="s">
        <v>237</v>
      </c>
      <c r="C1081" s="75" t="s">
        <v>237</v>
      </c>
      <c r="D1081" s="76"/>
    </row>
    <row r="1082" spans="1:5" ht="14.25">
      <c r="A1082" s="65" t="s">
        <v>206</v>
      </c>
      <c r="B1082" s="75" t="s">
        <v>238</v>
      </c>
      <c r="C1082" s="75" t="s">
        <v>238</v>
      </c>
      <c r="D1082" s="76"/>
    </row>
    <row r="1083" spans="1:5" ht="14.25">
      <c r="A1083" s="65" t="s">
        <v>206</v>
      </c>
      <c r="B1083" s="75" t="s">
        <v>239</v>
      </c>
      <c r="C1083" s="75" t="s">
        <v>239</v>
      </c>
      <c r="D1083" s="76"/>
    </row>
    <row r="1084" spans="1:5" ht="14.25">
      <c r="A1084" s="65" t="s">
        <v>206</v>
      </c>
      <c r="B1084" s="75" t="s">
        <v>240</v>
      </c>
      <c r="C1084" s="75" t="s">
        <v>240</v>
      </c>
      <c r="D1084" s="76"/>
    </row>
    <row r="1085" spans="1:5" ht="14.25">
      <c r="A1085" s="65" t="s">
        <v>206</v>
      </c>
      <c r="B1085" s="75" t="s">
        <v>241</v>
      </c>
      <c r="C1085" s="75" t="s">
        <v>241</v>
      </c>
      <c r="D1085" s="76"/>
    </row>
    <row r="1086" spans="1:5" ht="14.25">
      <c r="A1086" s="65" t="s">
        <v>206</v>
      </c>
      <c r="B1086" s="75" t="s">
        <v>242</v>
      </c>
      <c r="C1086" s="75" t="s">
        <v>242</v>
      </c>
      <c r="D1086" s="76"/>
    </row>
    <row r="1087" spans="1:5" ht="14.25">
      <c r="A1087" s="65" t="s">
        <v>206</v>
      </c>
      <c r="B1087" s="75" t="s">
        <v>243</v>
      </c>
      <c r="C1087" s="75" t="s">
        <v>243</v>
      </c>
      <c r="D1087" s="76"/>
    </row>
    <row r="1088" spans="1:5" ht="14.25">
      <c r="A1088" s="65" t="s">
        <v>206</v>
      </c>
      <c r="B1088" s="75" t="s">
        <v>244</v>
      </c>
      <c r="C1088" s="75" t="s">
        <v>244</v>
      </c>
      <c r="D1088" s="76"/>
    </row>
    <row r="1089" spans="1:4" ht="14.25">
      <c r="A1089" s="65" t="s">
        <v>206</v>
      </c>
      <c r="B1089" s="75" t="s">
        <v>245</v>
      </c>
      <c r="C1089" s="75" t="s">
        <v>245</v>
      </c>
      <c r="D1089" s="76"/>
    </row>
    <row r="1090" spans="1:4" ht="14.25">
      <c r="A1090" s="65" t="s">
        <v>206</v>
      </c>
      <c r="B1090" s="75" t="s">
        <v>246</v>
      </c>
      <c r="C1090" s="75" t="s">
        <v>246</v>
      </c>
      <c r="D1090" s="76"/>
    </row>
    <row r="1091" spans="1:4" ht="14.25">
      <c r="A1091" s="65" t="s">
        <v>206</v>
      </c>
      <c r="B1091" s="75" t="s">
        <v>247</v>
      </c>
      <c r="C1091" s="75" t="s">
        <v>247</v>
      </c>
      <c r="D1091" s="76"/>
    </row>
    <row r="1092" spans="1:4" ht="14.25">
      <c r="A1092" s="65" t="s">
        <v>206</v>
      </c>
      <c r="B1092" s="75" t="s">
        <v>248</v>
      </c>
      <c r="C1092" s="75" t="s">
        <v>248</v>
      </c>
      <c r="D1092" s="76"/>
    </row>
    <row r="1093" spans="1:4" ht="14.25">
      <c r="A1093" s="65" t="s">
        <v>206</v>
      </c>
      <c r="B1093" s="75" t="s">
        <v>249</v>
      </c>
      <c r="C1093" s="75" t="s">
        <v>249</v>
      </c>
      <c r="D1093" s="76"/>
    </row>
    <row r="1094" spans="1:4" ht="14.25">
      <c r="A1094" s="65" t="s">
        <v>979</v>
      </c>
      <c r="B1094" s="73" t="s">
        <v>1459</v>
      </c>
      <c r="C1094" s="73" t="s">
        <v>1459</v>
      </c>
      <c r="D1094" s="74"/>
    </row>
    <row r="1095" spans="1:4" ht="14.25">
      <c r="A1095" s="65" t="s">
        <v>979</v>
      </c>
      <c r="B1095" s="73" t="s">
        <v>1460</v>
      </c>
      <c r="C1095" s="73" t="s">
        <v>1460</v>
      </c>
      <c r="D1095" s="74"/>
    </row>
    <row r="1096" spans="1:4" ht="14.25">
      <c r="A1096" s="65" t="s">
        <v>979</v>
      </c>
      <c r="B1096" s="73" t="s">
        <v>1461</v>
      </c>
      <c r="C1096" s="73" t="s">
        <v>1461</v>
      </c>
      <c r="D1096" s="74"/>
    </row>
    <row r="1097" spans="1:4" ht="14.25">
      <c r="A1097" s="65" t="s">
        <v>979</v>
      </c>
      <c r="B1097" s="73" t="s">
        <v>1462</v>
      </c>
      <c r="C1097" s="73" t="s">
        <v>1462</v>
      </c>
      <c r="D1097" s="74"/>
    </row>
    <row r="1098" spans="1:4" ht="14.25">
      <c r="A1098" s="65" t="s">
        <v>543</v>
      </c>
      <c r="B1098" s="73" t="s">
        <v>540</v>
      </c>
      <c r="C1098" s="73" t="s">
        <v>540</v>
      </c>
      <c r="D1098" s="74"/>
    </row>
    <row r="1099" spans="1:4" ht="14.25">
      <c r="A1099" s="65" t="s">
        <v>543</v>
      </c>
      <c r="B1099" s="73" t="s">
        <v>541</v>
      </c>
      <c r="C1099" s="73" t="s">
        <v>541</v>
      </c>
      <c r="D1099" s="74"/>
    </row>
    <row r="1100" spans="1:4" ht="14.25">
      <c r="A1100" s="65" t="s">
        <v>543</v>
      </c>
      <c r="B1100" s="73" t="s">
        <v>542</v>
      </c>
      <c r="C1100" s="73" t="s">
        <v>542</v>
      </c>
      <c r="D1100" s="74"/>
    </row>
    <row r="1101" spans="1:4" ht="14.25">
      <c r="A1101" s="65" t="s">
        <v>980</v>
      </c>
      <c r="B1101" s="73" t="s">
        <v>1463</v>
      </c>
      <c r="C1101" s="73" t="s">
        <v>1463</v>
      </c>
      <c r="D1101" s="74"/>
    </row>
    <row r="1102" spans="1:4" ht="14.25">
      <c r="A1102" s="65" t="s">
        <v>980</v>
      </c>
      <c r="B1102" s="73" t="s">
        <v>1464</v>
      </c>
      <c r="C1102" s="73" t="s">
        <v>1464</v>
      </c>
      <c r="D1102" s="74"/>
    </row>
    <row r="1103" spans="1:4" ht="14.25">
      <c r="A1103" s="65" t="s">
        <v>980</v>
      </c>
      <c r="B1103" s="73" t="s">
        <v>1465</v>
      </c>
      <c r="C1103" s="73" t="s">
        <v>1465</v>
      </c>
      <c r="D1103" s="74"/>
    </row>
    <row r="1104" spans="1:4" ht="14.25">
      <c r="A1104" s="65" t="s">
        <v>980</v>
      </c>
      <c r="B1104" s="73" t="s">
        <v>1466</v>
      </c>
      <c r="C1104" s="73" t="s">
        <v>1466</v>
      </c>
      <c r="D1104" s="74"/>
    </row>
    <row r="1105" spans="1:4" ht="14.25">
      <c r="A1105" s="65" t="s">
        <v>980</v>
      </c>
      <c r="B1105" s="73" t="s">
        <v>1467</v>
      </c>
      <c r="C1105" s="73" t="s">
        <v>1467</v>
      </c>
      <c r="D1105" s="74"/>
    </row>
    <row r="1106" spans="1:4" ht="14.25">
      <c r="A1106" s="65" t="s">
        <v>980</v>
      </c>
      <c r="B1106" s="73" t="s">
        <v>1468</v>
      </c>
      <c r="C1106" s="73" t="s">
        <v>1468</v>
      </c>
      <c r="D1106" s="74"/>
    </row>
    <row r="1107" spans="1:4" ht="14.25">
      <c r="A1107" s="65" t="s">
        <v>980</v>
      </c>
      <c r="B1107" s="73" t="s">
        <v>1469</v>
      </c>
      <c r="C1107" s="73" t="s">
        <v>1469</v>
      </c>
      <c r="D1107" s="74"/>
    </row>
    <row r="1108" spans="1:4" ht="14.25">
      <c r="A1108" s="65" t="s">
        <v>980</v>
      </c>
      <c r="B1108" s="73" t="s">
        <v>1470</v>
      </c>
      <c r="C1108" s="73" t="s">
        <v>1470</v>
      </c>
      <c r="D1108" s="74"/>
    </row>
    <row r="1109" spans="1:4" ht="14.25">
      <c r="A1109" s="65" t="s">
        <v>980</v>
      </c>
      <c r="B1109" s="73" t="s">
        <v>1471</v>
      </c>
      <c r="C1109" s="73" t="s">
        <v>1471</v>
      </c>
      <c r="D1109" s="74"/>
    </row>
    <row r="1110" spans="1:4" ht="14.25">
      <c r="A1110" s="65" t="s">
        <v>980</v>
      </c>
      <c r="B1110" s="73" t="s">
        <v>1472</v>
      </c>
      <c r="C1110" s="73" t="s">
        <v>1472</v>
      </c>
      <c r="D1110" s="74"/>
    </row>
    <row r="1111" spans="1:4" ht="14.25">
      <c r="A1111" s="65" t="s">
        <v>980</v>
      </c>
      <c r="B1111" s="73" t="s">
        <v>1473</v>
      </c>
      <c r="C1111" s="73" t="s">
        <v>1473</v>
      </c>
      <c r="D1111" s="74"/>
    </row>
    <row r="1112" spans="1:4" ht="14.25">
      <c r="A1112" s="65" t="s">
        <v>980</v>
      </c>
      <c r="B1112" s="73" t="s">
        <v>1474</v>
      </c>
      <c r="C1112" s="73" t="s">
        <v>1474</v>
      </c>
      <c r="D1112" s="74"/>
    </row>
    <row r="1113" spans="1:4" ht="14.25">
      <c r="A1113" s="65" t="s">
        <v>980</v>
      </c>
      <c r="B1113" s="73" t="s">
        <v>1475</v>
      </c>
      <c r="C1113" s="73" t="s">
        <v>1475</v>
      </c>
      <c r="D1113" s="74"/>
    </row>
    <row r="1114" spans="1:4" ht="14.25">
      <c r="A1114" s="65" t="s">
        <v>980</v>
      </c>
      <c r="B1114" s="73" t="s">
        <v>1476</v>
      </c>
      <c r="C1114" s="73" t="s">
        <v>1476</v>
      </c>
      <c r="D1114" s="74"/>
    </row>
    <row r="1115" spans="1:4" ht="14.25">
      <c r="A1115" s="65" t="s">
        <v>980</v>
      </c>
      <c r="B1115" s="73" t="s">
        <v>1477</v>
      </c>
      <c r="C1115" s="73" t="s">
        <v>1477</v>
      </c>
      <c r="D1115" s="74"/>
    </row>
    <row r="1116" spans="1:4" ht="14.25">
      <c r="A1116" s="65" t="s">
        <v>980</v>
      </c>
      <c r="B1116" s="73" t="s">
        <v>1478</v>
      </c>
      <c r="C1116" s="73" t="s">
        <v>1478</v>
      </c>
      <c r="D1116" s="74"/>
    </row>
    <row r="1117" spans="1:4" ht="14.25">
      <c r="A1117" s="65" t="s">
        <v>980</v>
      </c>
      <c r="B1117" s="73" t="s">
        <v>1479</v>
      </c>
      <c r="C1117" s="73" t="s">
        <v>1479</v>
      </c>
      <c r="D1117" s="74"/>
    </row>
    <row r="1118" spans="1:4" ht="14.25">
      <c r="A1118" s="65" t="s">
        <v>980</v>
      </c>
      <c r="B1118" s="73" t="s">
        <v>1480</v>
      </c>
      <c r="C1118" s="73" t="s">
        <v>1480</v>
      </c>
      <c r="D1118" s="74"/>
    </row>
    <row r="1119" spans="1:4" ht="14.25">
      <c r="A1119" s="65" t="s">
        <v>220</v>
      </c>
      <c r="B1119" s="75" t="s">
        <v>372</v>
      </c>
      <c r="C1119" s="75" t="s">
        <v>372</v>
      </c>
      <c r="D1119" s="76"/>
    </row>
    <row r="1120" spans="1:4" ht="14.25">
      <c r="A1120" s="65" t="s">
        <v>220</v>
      </c>
      <c r="B1120" s="75" t="s">
        <v>518</v>
      </c>
      <c r="C1120" s="75" t="s">
        <v>518</v>
      </c>
      <c r="D1120" s="76"/>
    </row>
    <row r="1121" spans="1:4" ht="14.25">
      <c r="A1121" s="65" t="s">
        <v>220</v>
      </c>
      <c r="B1121" s="89" t="s">
        <v>519</v>
      </c>
      <c r="C1121" s="75" t="s">
        <v>519</v>
      </c>
      <c r="D1121" s="74"/>
    </row>
    <row r="1122" spans="1:4" ht="14.25">
      <c r="A1122" s="65" t="s">
        <v>633</v>
      </c>
      <c r="B1122" s="73" t="s">
        <v>634</v>
      </c>
      <c r="C1122" s="73" t="s">
        <v>634</v>
      </c>
      <c r="D1122" s="74"/>
    </row>
    <row r="1123" spans="1:4" ht="14.25">
      <c r="A1123" s="65" t="s">
        <v>633</v>
      </c>
      <c r="B1123" s="73" t="s">
        <v>620</v>
      </c>
      <c r="C1123" s="73" t="s">
        <v>620</v>
      </c>
      <c r="D1123" s="74"/>
    </row>
    <row r="1124" spans="1:4" ht="14.25">
      <c r="A1124" s="65" t="s">
        <v>633</v>
      </c>
      <c r="B1124" s="73" t="s">
        <v>621</v>
      </c>
      <c r="C1124" s="73" t="s">
        <v>621</v>
      </c>
      <c r="D1124" s="74"/>
    </row>
    <row r="1125" spans="1:4" ht="14.25">
      <c r="A1125" s="65" t="s">
        <v>424</v>
      </c>
      <c r="B1125" s="73" t="s">
        <v>1481</v>
      </c>
      <c r="C1125" s="73" t="s">
        <v>1481</v>
      </c>
      <c r="D1125" s="74"/>
    </row>
    <row r="1126" spans="1:4" ht="14.25">
      <c r="A1126" s="65" t="s">
        <v>424</v>
      </c>
      <c r="B1126" s="73" t="s">
        <v>1482</v>
      </c>
      <c r="C1126" s="73" t="s">
        <v>1482</v>
      </c>
      <c r="D1126" s="74"/>
    </row>
    <row r="1127" spans="1:4" ht="14.25">
      <c r="A1127" s="65" t="s">
        <v>424</v>
      </c>
      <c r="B1127" s="73" t="s">
        <v>1483</v>
      </c>
      <c r="C1127" s="73" t="s">
        <v>1483</v>
      </c>
      <c r="D1127" s="74"/>
    </row>
    <row r="1128" spans="1:4" ht="14.25">
      <c r="A1128" s="65" t="s">
        <v>424</v>
      </c>
      <c r="B1128" s="73" t="s">
        <v>1484</v>
      </c>
      <c r="C1128" s="73" t="s">
        <v>1484</v>
      </c>
      <c r="D1128" s="74"/>
    </row>
    <row r="1129" spans="1:4" ht="14.25">
      <c r="A1129" s="65" t="s">
        <v>981</v>
      </c>
      <c r="B1129" s="73" t="s">
        <v>1485</v>
      </c>
      <c r="C1129" s="73" t="s">
        <v>1485</v>
      </c>
      <c r="D1129" s="74"/>
    </row>
    <row r="1130" spans="1:4" ht="14.25">
      <c r="A1130" s="65" t="s">
        <v>981</v>
      </c>
      <c r="B1130" s="73" t="s">
        <v>311</v>
      </c>
      <c r="C1130" s="73" t="s">
        <v>311</v>
      </c>
      <c r="D1130" s="74"/>
    </row>
    <row r="1131" spans="1:4" ht="14.25">
      <c r="A1131" s="65" t="s">
        <v>981</v>
      </c>
      <c r="B1131" s="73" t="s">
        <v>1486</v>
      </c>
      <c r="C1131" s="73" t="s">
        <v>1486</v>
      </c>
      <c r="D1131" s="74"/>
    </row>
    <row r="1132" spans="1:4" ht="14.25">
      <c r="A1132" s="65" t="s">
        <v>413</v>
      </c>
      <c r="B1132" s="90">
        <v>0</v>
      </c>
      <c r="C1132" s="90">
        <v>0</v>
      </c>
      <c r="D1132" s="76"/>
    </row>
    <row r="1133" spans="1:4" ht="14.25">
      <c r="A1133" s="65" t="s">
        <v>413</v>
      </c>
      <c r="B1133" s="90">
        <v>20</v>
      </c>
      <c r="C1133" s="90">
        <v>20</v>
      </c>
      <c r="D1133" s="76"/>
    </row>
    <row r="1134" spans="1:4" ht="14.25">
      <c r="A1134" s="65" t="s">
        <v>413</v>
      </c>
      <c r="B1134" s="90">
        <v>50</v>
      </c>
      <c r="C1134" s="90">
        <v>50</v>
      </c>
      <c r="D1134" s="76"/>
    </row>
    <row r="1135" spans="1:4" ht="14.25">
      <c r="A1135" s="65" t="s">
        <v>413</v>
      </c>
      <c r="B1135" s="90">
        <v>70</v>
      </c>
      <c r="C1135" s="90">
        <v>70</v>
      </c>
      <c r="D1135" s="76"/>
    </row>
    <row r="1136" spans="1:4" ht="14.25">
      <c r="A1136" s="65" t="s">
        <v>413</v>
      </c>
      <c r="B1136" s="91">
        <v>100</v>
      </c>
      <c r="C1136" s="91">
        <v>100</v>
      </c>
      <c r="D1136" s="76"/>
    </row>
    <row r="1137" spans="1:4" ht="14.25">
      <c r="A1137" s="65" t="s">
        <v>413</v>
      </c>
      <c r="B1137" s="91">
        <v>150</v>
      </c>
      <c r="C1137" s="91">
        <v>150</v>
      </c>
      <c r="D1137" s="76"/>
    </row>
    <row r="1138" spans="1:4" ht="14.25">
      <c r="A1138" s="65" t="s">
        <v>982</v>
      </c>
      <c r="B1138" s="73">
        <v>0</v>
      </c>
      <c r="C1138" s="73">
        <v>0</v>
      </c>
      <c r="D1138" s="74"/>
    </row>
    <row r="1139" spans="1:4" ht="14.25">
      <c r="A1139" s="65" t="s">
        <v>982</v>
      </c>
      <c r="B1139" s="73">
        <v>20</v>
      </c>
      <c r="C1139" s="73">
        <v>20</v>
      </c>
      <c r="D1139" s="74"/>
    </row>
    <row r="1140" spans="1:4" ht="14.25">
      <c r="A1140" s="65" t="s">
        <v>982</v>
      </c>
      <c r="B1140" s="73">
        <v>50</v>
      </c>
      <c r="C1140" s="73">
        <v>50</v>
      </c>
      <c r="D1140" s="74"/>
    </row>
    <row r="1141" spans="1:4" ht="14.25">
      <c r="A1141" s="65" t="s">
        <v>982</v>
      </c>
      <c r="B1141" s="73">
        <v>70</v>
      </c>
      <c r="C1141" s="73">
        <v>70</v>
      </c>
      <c r="D1141" s="74"/>
    </row>
    <row r="1142" spans="1:4" ht="14.25">
      <c r="A1142" s="65" t="s">
        <v>982</v>
      </c>
      <c r="B1142" s="73">
        <v>100</v>
      </c>
      <c r="C1142" s="73">
        <v>100</v>
      </c>
      <c r="D1142" s="74"/>
    </row>
    <row r="1143" spans="1:4" ht="14.25">
      <c r="A1143" s="65" t="s">
        <v>983</v>
      </c>
      <c r="B1143" s="73" t="s">
        <v>1487</v>
      </c>
      <c r="C1143" s="73" t="s">
        <v>1487</v>
      </c>
      <c r="D1143" s="74"/>
    </row>
    <row r="1144" spans="1:4" ht="14.25">
      <c r="A1144" s="65" t="s">
        <v>983</v>
      </c>
      <c r="B1144" s="73" t="s">
        <v>1488</v>
      </c>
      <c r="C1144" s="73" t="s">
        <v>1488</v>
      </c>
      <c r="D1144" s="74"/>
    </row>
    <row r="1145" spans="1:4" ht="14.25">
      <c r="A1145" s="65" t="s">
        <v>983</v>
      </c>
      <c r="B1145" s="73" t="s">
        <v>1489</v>
      </c>
      <c r="C1145" s="73" t="s">
        <v>1489</v>
      </c>
      <c r="D1145" s="74"/>
    </row>
    <row r="1146" spans="1:4" ht="14.25">
      <c r="A1146" s="65" t="s">
        <v>983</v>
      </c>
      <c r="B1146" s="73" t="s">
        <v>1490</v>
      </c>
      <c r="C1146" s="73" t="s">
        <v>1490</v>
      </c>
      <c r="D1146" s="74"/>
    </row>
    <row r="1147" spans="1:4" ht="14.25">
      <c r="A1147" s="65" t="s">
        <v>983</v>
      </c>
      <c r="B1147" s="73" t="s">
        <v>1491</v>
      </c>
      <c r="C1147" s="73" t="s">
        <v>1491</v>
      </c>
      <c r="D1147" s="74"/>
    </row>
    <row r="1148" spans="1:4" ht="14.25">
      <c r="A1148" s="65" t="s">
        <v>983</v>
      </c>
      <c r="B1148" s="73" t="s">
        <v>1492</v>
      </c>
      <c r="C1148" s="73" t="s">
        <v>1492</v>
      </c>
      <c r="D1148" s="74"/>
    </row>
    <row r="1149" spans="1:4" ht="14.25">
      <c r="A1149" s="65" t="s">
        <v>983</v>
      </c>
      <c r="B1149" s="73" t="s">
        <v>1493</v>
      </c>
      <c r="C1149" s="73" t="s">
        <v>1493</v>
      </c>
      <c r="D1149" s="74"/>
    </row>
    <row r="1150" spans="1:4" ht="14.25">
      <c r="A1150" s="65" t="s">
        <v>983</v>
      </c>
      <c r="B1150" s="73" t="s">
        <v>1494</v>
      </c>
      <c r="C1150" s="73" t="s">
        <v>1494</v>
      </c>
      <c r="D1150" s="74"/>
    </row>
    <row r="1151" spans="1:4" ht="14.25">
      <c r="A1151" s="65" t="s">
        <v>983</v>
      </c>
      <c r="B1151" s="73" t="s">
        <v>1495</v>
      </c>
      <c r="C1151" s="73" t="s">
        <v>1495</v>
      </c>
      <c r="D1151" s="74"/>
    </row>
    <row r="1152" spans="1:4" ht="14.25">
      <c r="A1152" s="65" t="s">
        <v>983</v>
      </c>
      <c r="B1152" s="73" t="s">
        <v>1496</v>
      </c>
      <c r="C1152" s="73" t="s">
        <v>1496</v>
      </c>
      <c r="D1152" s="74"/>
    </row>
    <row r="1153" spans="1:4" ht="14.25">
      <c r="A1153" s="65" t="s">
        <v>983</v>
      </c>
      <c r="B1153" s="73" t="s">
        <v>1497</v>
      </c>
      <c r="C1153" s="73" t="s">
        <v>1497</v>
      </c>
      <c r="D1153" s="74"/>
    </row>
    <row r="1154" spans="1:4" ht="14.25">
      <c r="A1154" s="65" t="s">
        <v>983</v>
      </c>
      <c r="B1154" s="73" t="s">
        <v>1498</v>
      </c>
      <c r="C1154" s="73" t="s">
        <v>1498</v>
      </c>
      <c r="D1154" s="74"/>
    </row>
    <row r="1155" spans="1:4" ht="14.25">
      <c r="A1155" s="65" t="s">
        <v>983</v>
      </c>
      <c r="B1155" s="73" t="s">
        <v>1499</v>
      </c>
      <c r="C1155" s="73" t="s">
        <v>1499</v>
      </c>
      <c r="D1155" s="74"/>
    </row>
    <row r="1156" spans="1:4" ht="14.25">
      <c r="A1156" s="65" t="s">
        <v>983</v>
      </c>
      <c r="B1156" s="73" t="s">
        <v>1500</v>
      </c>
      <c r="C1156" s="73" t="s">
        <v>1500</v>
      </c>
      <c r="D1156" s="74"/>
    </row>
    <row r="1157" spans="1:4" ht="14.25">
      <c r="A1157" s="65" t="s">
        <v>983</v>
      </c>
      <c r="B1157" s="73" t="s">
        <v>1501</v>
      </c>
      <c r="C1157" s="73" t="s">
        <v>1501</v>
      </c>
      <c r="D1157" s="74"/>
    </row>
    <row r="1158" spans="1:4" ht="14.25">
      <c r="A1158" s="65" t="s">
        <v>983</v>
      </c>
      <c r="B1158" s="73" t="s">
        <v>1502</v>
      </c>
      <c r="C1158" s="73" t="s">
        <v>1502</v>
      </c>
      <c r="D1158" s="74"/>
    </row>
    <row r="1159" spans="1:4" ht="14.25">
      <c r="A1159" s="65" t="s">
        <v>983</v>
      </c>
      <c r="B1159" s="73" t="s">
        <v>1503</v>
      </c>
      <c r="C1159" s="73" t="s">
        <v>1503</v>
      </c>
      <c r="D1159" s="74"/>
    </row>
    <row r="1160" spans="1:4" ht="14.25">
      <c r="A1160" s="65" t="s">
        <v>983</v>
      </c>
      <c r="B1160" s="73" t="s">
        <v>1504</v>
      </c>
      <c r="C1160" s="73" t="s">
        <v>1504</v>
      </c>
      <c r="D1160" s="74"/>
    </row>
    <row r="1161" spans="1:4" ht="14.25">
      <c r="A1161" s="65" t="s">
        <v>983</v>
      </c>
      <c r="B1161" s="73" t="s">
        <v>1505</v>
      </c>
      <c r="C1161" s="73" t="s">
        <v>1505</v>
      </c>
      <c r="D1161" s="74"/>
    </row>
    <row r="1162" spans="1:4" ht="14.25">
      <c r="A1162" s="65" t="s">
        <v>983</v>
      </c>
      <c r="B1162" s="73" t="s">
        <v>1506</v>
      </c>
      <c r="C1162" s="73" t="s">
        <v>1506</v>
      </c>
      <c r="D1162" s="74"/>
    </row>
    <row r="1163" spans="1:4" ht="14.25">
      <c r="A1163" s="65" t="s">
        <v>983</v>
      </c>
      <c r="B1163" s="73" t="s">
        <v>1507</v>
      </c>
      <c r="C1163" s="73" t="s">
        <v>1507</v>
      </c>
      <c r="D1163" s="74"/>
    </row>
    <row r="1164" spans="1:4" ht="14.25">
      <c r="A1164" s="65" t="s">
        <v>983</v>
      </c>
      <c r="B1164" s="73" t="s">
        <v>1508</v>
      </c>
      <c r="C1164" s="73" t="s">
        <v>1508</v>
      </c>
      <c r="D1164" s="74"/>
    </row>
    <row r="1165" spans="1:4" ht="14.25">
      <c r="A1165" s="65" t="s">
        <v>983</v>
      </c>
      <c r="B1165" s="73" t="s">
        <v>1509</v>
      </c>
      <c r="C1165" s="73" t="s">
        <v>1509</v>
      </c>
      <c r="D1165" s="74"/>
    </row>
    <row r="1166" spans="1:4" ht="14.25">
      <c r="A1166" s="65" t="s">
        <v>983</v>
      </c>
      <c r="B1166" s="73" t="s">
        <v>1510</v>
      </c>
      <c r="C1166" s="73" t="s">
        <v>1510</v>
      </c>
      <c r="D1166" s="74"/>
    </row>
    <row r="1167" spans="1:4" ht="14.25">
      <c r="A1167" s="65" t="s">
        <v>983</v>
      </c>
      <c r="B1167" s="73" t="s">
        <v>1511</v>
      </c>
      <c r="C1167" s="73" t="s">
        <v>1511</v>
      </c>
      <c r="D1167" s="74"/>
    </row>
    <row r="1168" spans="1:4" ht="14.25">
      <c r="A1168" s="65" t="s">
        <v>983</v>
      </c>
      <c r="B1168" s="73" t="s">
        <v>1512</v>
      </c>
      <c r="C1168" s="73" t="s">
        <v>1512</v>
      </c>
      <c r="D1168" s="74"/>
    </row>
    <row r="1169" spans="1:4" ht="14.25">
      <c r="A1169" s="65" t="s">
        <v>983</v>
      </c>
      <c r="B1169" s="73" t="s">
        <v>1513</v>
      </c>
      <c r="C1169" s="73" t="s">
        <v>1513</v>
      </c>
      <c r="D1169" s="74"/>
    </row>
    <row r="1170" spans="1:4" ht="14.25">
      <c r="A1170" s="65" t="s">
        <v>983</v>
      </c>
      <c r="B1170" s="73" t="s">
        <v>1514</v>
      </c>
      <c r="C1170" s="73" t="s">
        <v>1514</v>
      </c>
      <c r="D1170" s="74"/>
    </row>
    <row r="1171" spans="1:4" ht="14.25">
      <c r="A1171" s="65" t="s">
        <v>983</v>
      </c>
      <c r="B1171" s="73" t="s">
        <v>1515</v>
      </c>
      <c r="C1171" s="73" t="s">
        <v>1515</v>
      </c>
      <c r="D1171" s="74"/>
    </row>
    <row r="1172" spans="1:4" ht="14.25">
      <c r="A1172" s="65" t="s">
        <v>983</v>
      </c>
      <c r="B1172" s="73" t="s">
        <v>1516</v>
      </c>
      <c r="C1172" s="73" t="s">
        <v>1516</v>
      </c>
      <c r="D1172" s="74"/>
    </row>
    <row r="1173" spans="1:4" ht="14.25">
      <c r="A1173" s="65" t="s">
        <v>983</v>
      </c>
      <c r="B1173" s="73" t="s">
        <v>1517</v>
      </c>
      <c r="C1173" s="73" t="s">
        <v>1517</v>
      </c>
      <c r="D1173" s="74"/>
    </row>
    <row r="1174" spans="1:4" ht="14.25">
      <c r="A1174" s="65" t="s">
        <v>983</v>
      </c>
      <c r="B1174" s="73" t="s">
        <v>1518</v>
      </c>
      <c r="C1174" s="73" t="s">
        <v>1518</v>
      </c>
      <c r="D1174" s="74"/>
    </row>
    <row r="1175" spans="1:4" ht="14.25">
      <c r="A1175" s="65" t="s">
        <v>983</v>
      </c>
      <c r="B1175" s="73" t="s">
        <v>1519</v>
      </c>
      <c r="C1175" s="73" t="s">
        <v>1519</v>
      </c>
      <c r="D1175" s="74"/>
    </row>
    <row r="1176" spans="1:4" ht="14.25">
      <c r="A1176" s="65" t="s">
        <v>983</v>
      </c>
      <c r="B1176" s="73" t="s">
        <v>1520</v>
      </c>
      <c r="C1176" s="73" t="s">
        <v>1520</v>
      </c>
      <c r="D1176" s="74"/>
    </row>
    <row r="1177" spans="1:4" ht="14.25">
      <c r="A1177" s="65" t="s">
        <v>983</v>
      </c>
      <c r="B1177" s="73" t="s">
        <v>1521</v>
      </c>
      <c r="C1177" s="73" t="s">
        <v>1521</v>
      </c>
      <c r="D1177" s="74"/>
    </row>
    <row r="1178" spans="1:4" ht="14.25">
      <c r="A1178" s="65" t="s">
        <v>983</v>
      </c>
      <c r="B1178" s="73" t="s">
        <v>1522</v>
      </c>
      <c r="C1178" s="73" t="s">
        <v>1522</v>
      </c>
      <c r="D1178" s="74"/>
    </row>
    <row r="1179" spans="1:4" ht="14.25">
      <c r="A1179" s="65" t="s">
        <v>983</v>
      </c>
      <c r="B1179" s="73" t="s">
        <v>1523</v>
      </c>
      <c r="C1179" s="73" t="s">
        <v>1523</v>
      </c>
      <c r="D1179" s="74"/>
    </row>
    <row r="1180" spans="1:4" ht="14.25">
      <c r="A1180" s="65" t="s">
        <v>983</v>
      </c>
      <c r="B1180" s="73" t="s">
        <v>1524</v>
      </c>
      <c r="C1180" s="73" t="s">
        <v>1524</v>
      </c>
      <c r="D1180" s="74"/>
    </row>
    <row r="1181" spans="1:4" ht="14.25">
      <c r="A1181" s="65" t="s">
        <v>983</v>
      </c>
      <c r="B1181" s="73" t="s">
        <v>1525</v>
      </c>
      <c r="C1181" s="73" t="s">
        <v>1525</v>
      </c>
      <c r="D1181" s="74"/>
    </row>
    <row r="1182" spans="1:4" ht="14.25">
      <c r="A1182" s="65" t="s">
        <v>983</v>
      </c>
      <c r="B1182" s="73" t="s">
        <v>1526</v>
      </c>
      <c r="C1182" s="73" t="s">
        <v>1526</v>
      </c>
      <c r="D1182" s="74"/>
    </row>
    <row r="1183" spans="1:4" ht="14.25">
      <c r="A1183" s="65" t="s">
        <v>983</v>
      </c>
      <c r="B1183" s="73" t="s">
        <v>1527</v>
      </c>
      <c r="C1183" s="73" t="s">
        <v>1527</v>
      </c>
      <c r="D1183" s="74"/>
    </row>
    <row r="1184" spans="1:4" ht="14.25">
      <c r="A1184" s="65" t="s">
        <v>983</v>
      </c>
      <c r="B1184" s="73" t="s">
        <v>1528</v>
      </c>
      <c r="C1184" s="73" t="s">
        <v>1528</v>
      </c>
      <c r="D1184" s="74"/>
    </row>
    <row r="1185" spans="1:4" ht="14.25">
      <c r="A1185" s="65" t="s">
        <v>983</v>
      </c>
      <c r="B1185" s="73" t="s">
        <v>1529</v>
      </c>
      <c r="C1185" s="73" t="s">
        <v>1529</v>
      </c>
      <c r="D1185" s="74"/>
    </row>
    <row r="1186" spans="1:4" ht="14.25">
      <c r="A1186" s="65" t="s">
        <v>983</v>
      </c>
      <c r="B1186" s="73" t="s">
        <v>1530</v>
      </c>
      <c r="C1186" s="73" t="s">
        <v>1530</v>
      </c>
      <c r="D1186" s="74"/>
    </row>
    <row r="1187" spans="1:4" ht="14.25">
      <c r="A1187" s="65" t="s">
        <v>983</v>
      </c>
      <c r="B1187" s="73" t="s">
        <v>1531</v>
      </c>
      <c r="C1187" s="73" t="s">
        <v>1531</v>
      </c>
      <c r="D1187" s="74"/>
    </row>
    <row r="1188" spans="1:4" ht="14.25">
      <c r="A1188" s="65" t="s">
        <v>983</v>
      </c>
      <c r="B1188" s="73" t="s">
        <v>1532</v>
      </c>
      <c r="C1188" s="73" t="s">
        <v>1532</v>
      </c>
      <c r="D1188" s="74"/>
    </row>
    <row r="1189" spans="1:4" ht="14.25">
      <c r="A1189" s="65" t="s">
        <v>983</v>
      </c>
      <c r="B1189" s="73" t="s">
        <v>1533</v>
      </c>
      <c r="C1189" s="73" t="s">
        <v>1533</v>
      </c>
      <c r="D1189" s="74"/>
    </row>
    <row r="1190" spans="1:4" ht="14.25">
      <c r="A1190" s="65" t="s">
        <v>983</v>
      </c>
      <c r="B1190" s="73" t="s">
        <v>1534</v>
      </c>
      <c r="C1190" s="73" t="s">
        <v>1534</v>
      </c>
      <c r="D1190" s="74"/>
    </row>
    <row r="1191" spans="1:4" ht="14.25">
      <c r="A1191" s="65" t="s">
        <v>983</v>
      </c>
      <c r="B1191" s="73" t="s">
        <v>1535</v>
      </c>
      <c r="C1191" s="73" t="s">
        <v>1535</v>
      </c>
      <c r="D1191" s="74"/>
    </row>
    <row r="1192" spans="1:4" ht="14.25">
      <c r="A1192" s="65" t="s">
        <v>983</v>
      </c>
      <c r="B1192" s="73" t="s">
        <v>1536</v>
      </c>
      <c r="C1192" s="73" t="s">
        <v>1536</v>
      </c>
      <c r="D1192" s="74"/>
    </row>
    <row r="1193" spans="1:4" ht="14.25">
      <c r="A1193" s="65" t="s">
        <v>983</v>
      </c>
      <c r="B1193" s="73" t="s">
        <v>1537</v>
      </c>
      <c r="C1193" s="73" t="s">
        <v>1537</v>
      </c>
      <c r="D1193" s="74"/>
    </row>
    <row r="1194" spans="1:4" ht="14.25">
      <c r="A1194" s="65" t="s">
        <v>983</v>
      </c>
      <c r="B1194" s="73" t="s">
        <v>1538</v>
      </c>
      <c r="C1194" s="73" t="s">
        <v>1538</v>
      </c>
      <c r="D1194" s="74"/>
    </row>
    <row r="1195" spans="1:4" ht="14.25">
      <c r="A1195" s="65" t="s">
        <v>983</v>
      </c>
      <c r="B1195" s="73" t="s">
        <v>1539</v>
      </c>
      <c r="C1195" s="73" t="s">
        <v>1539</v>
      </c>
      <c r="D1195" s="74"/>
    </row>
    <row r="1196" spans="1:4" ht="14.25">
      <c r="A1196" s="65" t="s">
        <v>983</v>
      </c>
      <c r="B1196" s="73" t="s">
        <v>1540</v>
      </c>
      <c r="C1196" s="73" t="s">
        <v>1540</v>
      </c>
      <c r="D1196" s="74"/>
    </row>
    <row r="1197" spans="1:4" ht="14.25">
      <c r="A1197" s="65" t="s">
        <v>983</v>
      </c>
      <c r="B1197" s="73" t="s">
        <v>1541</v>
      </c>
      <c r="C1197" s="73" t="s">
        <v>1541</v>
      </c>
      <c r="D1197" s="74"/>
    </row>
    <row r="1198" spans="1:4" ht="14.25">
      <c r="A1198" s="65" t="s">
        <v>983</v>
      </c>
      <c r="B1198" s="73" t="s">
        <v>1542</v>
      </c>
      <c r="C1198" s="73" t="s">
        <v>1542</v>
      </c>
      <c r="D1198" s="74"/>
    </row>
    <row r="1199" spans="1:4" ht="14.25">
      <c r="A1199" s="65" t="s">
        <v>983</v>
      </c>
      <c r="B1199" s="73" t="s">
        <v>1543</v>
      </c>
      <c r="C1199" s="73" t="s">
        <v>1543</v>
      </c>
      <c r="D1199" s="74"/>
    </row>
    <row r="1200" spans="1:4" ht="14.25">
      <c r="A1200" s="65" t="s">
        <v>983</v>
      </c>
      <c r="B1200" s="73" t="s">
        <v>1544</v>
      </c>
      <c r="C1200" s="73" t="s">
        <v>1544</v>
      </c>
      <c r="D1200" s="74"/>
    </row>
    <row r="1201" spans="1:4" ht="14.25">
      <c r="A1201" s="65" t="s">
        <v>983</v>
      </c>
      <c r="B1201" s="73" t="s">
        <v>1545</v>
      </c>
      <c r="C1201" s="73" t="s">
        <v>1545</v>
      </c>
      <c r="D1201" s="74"/>
    </row>
    <row r="1202" spans="1:4" ht="14.25">
      <c r="A1202" s="65" t="s">
        <v>983</v>
      </c>
      <c r="B1202" s="73" t="s">
        <v>1546</v>
      </c>
      <c r="C1202" s="73" t="s">
        <v>1546</v>
      </c>
      <c r="D1202" s="74"/>
    </row>
    <row r="1203" spans="1:4" ht="14.25">
      <c r="A1203" s="65" t="s">
        <v>983</v>
      </c>
      <c r="B1203" s="73" t="s">
        <v>1547</v>
      </c>
      <c r="C1203" s="73" t="s">
        <v>1547</v>
      </c>
      <c r="D1203" s="74"/>
    </row>
    <row r="1204" spans="1:4" ht="14.25">
      <c r="A1204" s="65" t="s">
        <v>983</v>
      </c>
      <c r="B1204" s="73" t="s">
        <v>1548</v>
      </c>
      <c r="C1204" s="73" t="s">
        <v>1548</v>
      </c>
      <c r="D1204" s="74"/>
    </row>
    <row r="1205" spans="1:4" ht="14.25">
      <c r="A1205" s="65" t="s">
        <v>983</v>
      </c>
      <c r="B1205" s="73" t="s">
        <v>1549</v>
      </c>
      <c r="C1205" s="73" t="s">
        <v>1549</v>
      </c>
      <c r="D1205" s="74"/>
    </row>
    <row r="1206" spans="1:4" ht="14.25">
      <c r="A1206" s="65" t="s">
        <v>983</v>
      </c>
      <c r="B1206" s="73" t="s">
        <v>1550</v>
      </c>
      <c r="C1206" s="73" t="s">
        <v>1550</v>
      </c>
      <c r="D1206" s="74"/>
    </row>
    <row r="1207" spans="1:4" ht="14.25">
      <c r="A1207" s="65" t="s">
        <v>983</v>
      </c>
      <c r="B1207" s="73" t="s">
        <v>1551</v>
      </c>
      <c r="C1207" s="73" t="s">
        <v>1551</v>
      </c>
      <c r="D1207" s="74"/>
    </row>
    <row r="1208" spans="1:4" ht="14.25">
      <c r="A1208" s="65" t="s">
        <v>983</v>
      </c>
      <c r="B1208" s="73" t="s">
        <v>1552</v>
      </c>
      <c r="C1208" s="73" t="s">
        <v>1552</v>
      </c>
      <c r="D1208" s="74"/>
    </row>
    <row r="1209" spans="1:4" ht="14.25">
      <c r="A1209" s="65" t="s">
        <v>983</v>
      </c>
      <c r="B1209" s="73" t="s">
        <v>1553</v>
      </c>
      <c r="C1209" s="73" t="s">
        <v>1553</v>
      </c>
      <c r="D1209" s="74"/>
    </row>
    <row r="1210" spans="1:4" ht="14.25">
      <c r="A1210" s="65" t="s">
        <v>983</v>
      </c>
      <c r="B1210" s="73" t="s">
        <v>1554</v>
      </c>
      <c r="C1210" s="73" t="s">
        <v>1554</v>
      </c>
      <c r="D1210" s="74"/>
    </row>
    <row r="1211" spans="1:4" ht="14.25">
      <c r="A1211" s="65" t="s">
        <v>983</v>
      </c>
      <c r="B1211" s="73" t="s">
        <v>1555</v>
      </c>
      <c r="C1211" s="73" t="s">
        <v>1555</v>
      </c>
      <c r="D1211" s="74"/>
    </row>
    <row r="1212" spans="1:4" ht="14.25">
      <c r="A1212" s="65" t="s">
        <v>983</v>
      </c>
      <c r="B1212" s="73" t="s">
        <v>1556</v>
      </c>
      <c r="C1212" s="73" t="s">
        <v>1556</v>
      </c>
      <c r="D1212" s="74"/>
    </row>
    <row r="1213" spans="1:4" ht="14.25">
      <c r="A1213" s="65" t="s">
        <v>983</v>
      </c>
      <c r="B1213" s="73" t="s">
        <v>1557</v>
      </c>
      <c r="C1213" s="73" t="s">
        <v>1557</v>
      </c>
      <c r="D1213" s="74"/>
    </row>
    <row r="1214" spans="1:4" ht="14.25">
      <c r="A1214" s="65" t="s">
        <v>983</v>
      </c>
      <c r="B1214" s="73" t="s">
        <v>1558</v>
      </c>
      <c r="C1214" s="73" t="s">
        <v>1558</v>
      </c>
      <c r="D1214" s="74"/>
    </row>
    <row r="1215" spans="1:4" ht="14.25">
      <c r="A1215" s="65" t="s">
        <v>983</v>
      </c>
      <c r="B1215" s="73" t="s">
        <v>1559</v>
      </c>
      <c r="C1215" s="73" t="s">
        <v>1559</v>
      </c>
      <c r="D1215" s="74"/>
    </row>
    <row r="1216" spans="1:4" ht="14.25">
      <c r="A1216" s="65" t="s">
        <v>983</v>
      </c>
      <c r="B1216" s="73" t="s">
        <v>1560</v>
      </c>
      <c r="C1216" s="73" t="s">
        <v>1560</v>
      </c>
      <c r="D1216" s="74"/>
    </row>
    <row r="1217" spans="1:4" ht="14.25">
      <c r="A1217" s="65" t="s">
        <v>983</v>
      </c>
      <c r="B1217" s="73" t="s">
        <v>1561</v>
      </c>
      <c r="C1217" s="73" t="s">
        <v>1561</v>
      </c>
      <c r="D1217" s="74"/>
    </row>
    <row r="1218" spans="1:4" ht="14.25">
      <c r="A1218" s="65" t="s">
        <v>983</v>
      </c>
      <c r="B1218" s="73" t="s">
        <v>1562</v>
      </c>
      <c r="C1218" s="73" t="s">
        <v>1562</v>
      </c>
      <c r="D1218" s="74"/>
    </row>
    <row r="1219" spans="1:4" ht="14.25">
      <c r="A1219" s="65" t="s">
        <v>983</v>
      </c>
      <c r="B1219" s="73" t="s">
        <v>1563</v>
      </c>
      <c r="C1219" s="73" t="s">
        <v>1563</v>
      </c>
      <c r="D1219" s="74"/>
    </row>
    <row r="1220" spans="1:4" ht="14.25">
      <c r="A1220" s="65" t="s">
        <v>983</v>
      </c>
      <c r="B1220" s="73" t="s">
        <v>1564</v>
      </c>
      <c r="C1220" s="73" t="s">
        <v>1564</v>
      </c>
      <c r="D1220" s="74"/>
    </row>
    <row r="1221" spans="1:4" ht="14.25">
      <c r="A1221" s="65" t="s">
        <v>983</v>
      </c>
      <c r="B1221" s="73" t="s">
        <v>1565</v>
      </c>
      <c r="C1221" s="73" t="s">
        <v>1565</v>
      </c>
      <c r="D1221" s="74"/>
    </row>
    <row r="1222" spans="1:4" ht="14.25">
      <c r="A1222" s="65" t="s">
        <v>983</v>
      </c>
      <c r="B1222" s="73" t="s">
        <v>1566</v>
      </c>
      <c r="C1222" s="73" t="s">
        <v>1566</v>
      </c>
      <c r="D1222" s="74"/>
    </row>
    <row r="1223" spans="1:4" ht="14.25">
      <c r="A1223" s="62" t="s">
        <v>983</v>
      </c>
      <c r="B1223" s="80" t="s">
        <v>1567</v>
      </c>
      <c r="C1223" s="80" t="s">
        <v>1567</v>
      </c>
      <c r="D1223" s="81"/>
    </row>
    <row r="1224" spans="1:4" ht="14.25">
      <c r="A1224" s="62" t="s">
        <v>983</v>
      </c>
      <c r="B1224" s="80" t="s">
        <v>1568</v>
      </c>
      <c r="C1224" s="80" t="s">
        <v>1568</v>
      </c>
      <c r="D1224" s="81"/>
    </row>
    <row r="1225" spans="1:4" ht="14.25">
      <c r="A1225" s="62" t="s">
        <v>983</v>
      </c>
      <c r="B1225" s="80" t="s">
        <v>1569</v>
      </c>
      <c r="C1225" s="80" t="s">
        <v>1569</v>
      </c>
      <c r="D1225" s="81"/>
    </row>
    <row r="1226" spans="1:4" ht="14.25">
      <c r="A1226" s="62" t="s">
        <v>983</v>
      </c>
      <c r="B1226" s="80" t="s">
        <v>1570</v>
      </c>
      <c r="C1226" s="80" t="s">
        <v>1570</v>
      </c>
      <c r="D1226" s="74"/>
    </row>
    <row r="1227" spans="1:4" ht="16.899999999999999" customHeight="1">
      <c r="A1227" s="62" t="s">
        <v>983</v>
      </c>
      <c r="B1227" s="80" t="s">
        <v>1571</v>
      </c>
      <c r="C1227" s="80" t="s">
        <v>1571</v>
      </c>
      <c r="D1227" s="74"/>
    </row>
    <row r="1228" spans="1:4" ht="16.899999999999999" customHeight="1">
      <c r="A1228" s="62" t="s">
        <v>983</v>
      </c>
      <c r="B1228" s="80" t="s">
        <v>1572</v>
      </c>
      <c r="C1228" s="80" t="s">
        <v>1572</v>
      </c>
      <c r="D1228" s="74"/>
    </row>
    <row r="1229" spans="1:4" ht="14.25">
      <c r="A1229" s="62" t="s">
        <v>983</v>
      </c>
      <c r="B1229" s="80" t="s">
        <v>1573</v>
      </c>
      <c r="C1229" s="80" t="s">
        <v>1573</v>
      </c>
      <c r="D1229" s="74"/>
    </row>
    <row r="1230" spans="1:4" ht="14.25">
      <c r="A1230" s="62" t="s">
        <v>983</v>
      </c>
      <c r="B1230" s="80" t="s">
        <v>1574</v>
      </c>
      <c r="C1230" s="80" t="s">
        <v>1574</v>
      </c>
      <c r="D1230" s="74"/>
    </row>
    <row r="1231" spans="1:4" ht="14.25">
      <c r="A1231" s="62" t="s">
        <v>983</v>
      </c>
      <c r="B1231" s="80" t="s">
        <v>1575</v>
      </c>
      <c r="C1231" s="80" t="s">
        <v>1575</v>
      </c>
      <c r="D1231" s="74"/>
    </row>
    <row r="1232" spans="1:4" ht="14.25">
      <c r="A1232" s="62" t="s">
        <v>983</v>
      </c>
      <c r="B1232" s="80" t="s">
        <v>1576</v>
      </c>
      <c r="C1232" s="80" t="s">
        <v>1576</v>
      </c>
      <c r="D1232" s="74"/>
    </row>
    <row r="1233" spans="1:4" ht="14.25">
      <c r="A1233" s="62" t="s">
        <v>983</v>
      </c>
      <c r="B1233" s="73" t="s">
        <v>1577</v>
      </c>
      <c r="C1233" s="73" t="s">
        <v>1577</v>
      </c>
      <c r="D1233" s="74"/>
    </row>
    <row r="1234" spans="1:4" ht="14.25">
      <c r="A1234" s="62" t="s">
        <v>983</v>
      </c>
      <c r="B1234" s="73" t="s">
        <v>1578</v>
      </c>
      <c r="C1234" s="73" t="s">
        <v>1578</v>
      </c>
      <c r="D1234" s="74"/>
    </row>
    <row r="1235" spans="1:4" ht="14.25">
      <c r="A1235" s="65" t="s">
        <v>983</v>
      </c>
      <c r="B1235" s="73" t="s">
        <v>1579</v>
      </c>
      <c r="C1235" s="73" t="s">
        <v>1579</v>
      </c>
      <c r="D1235" s="74"/>
    </row>
    <row r="1236" spans="1:4" ht="14.25">
      <c r="A1236" s="65" t="s">
        <v>983</v>
      </c>
      <c r="B1236" s="73" t="s">
        <v>1580</v>
      </c>
      <c r="C1236" s="73" t="s">
        <v>1580</v>
      </c>
      <c r="D1236" s="74"/>
    </row>
    <row r="1237" spans="1:4" ht="14.25">
      <c r="A1237" s="65" t="s">
        <v>983</v>
      </c>
      <c r="B1237" s="73" t="s">
        <v>1581</v>
      </c>
      <c r="C1237" s="73" t="s">
        <v>1581</v>
      </c>
      <c r="D1237" s="74"/>
    </row>
    <row r="1238" spans="1:4" ht="14.25">
      <c r="A1238" s="62" t="s">
        <v>983</v>
      </c>
      <c r="B1238" s="73" t="s">
        <v>1582</v>
      </c>
      <c r="C1238" s="73" t="s">
        <v>1582</v>
      </c>
      <c r="D1238" s="74"/>
    </row>
    <row r="1239" spans="1:4" ht="14.25">
      <c r="A1239" s="62" t="s">
        <v>983</v>
      </c>
      <c r="B1239" s="73" t="s">
        <v>1583</v>
      </c>
      <c r="C1239" s="73" t="s">
        <v>1583</v>
      </c>
      <c r="D1239" s="74"/>
    </row>
    <row r="1240" spans="1:4" ht="14.25">
      <c r="A1240" s="62" t="s">
        <v>983</v>
      </c>
      <c r="B1240" s="73" t="s">
        <v>1584</v>
      </c>
      <c r="C1240" s="73" t="s">
        <v>1584</v>
      </c>
      <c r="D1240" s="74"/>
    </row>
    <row r="1241" spans="1:4" ht="13.5" customHeight="1">
      <c r="A1241" s="62" t="s">
        <v>983</v>
      </c>
      <c r="B1241" s="73" t="s">
        <v>1585</v>
      </c>
      <c r="C1241" s="73" t="s">
        <v>1585</v>
      </c>
      <c r="D1241" s="74"/>
    </row>
    <row r="1242" spans="1:4" ht="13.5" customHeight="1">
      <c r="A1242" s="62" t="s">
        <v>983</v>
      </c>
      <c r="B1242" s="73" t="s">
        <v>1586</v>
      </c>
      <c r="C1242" s="73" t="s">
        <v>1586</v>
      </c>
      <c r="D1242" s="74"/>
    </row>
    <row r="1243" spans="1:4" ht="13.5" customHeight="1">
      <c r="A1243" s="65" t="s">
        <v>983</v>
      </c>
      <c r="B1243" s="73" t="s">
        <v>1587</v>
      </c>
      <c r="C1243" s="73" t="s">
        <v>1587</v>
      </c>
      <c r="D1243" s="74"/>
    </row>
    <row r="1244" spans="1:4" ht="13.5" customHeight="1">
      <c r="A1244" s="65" t="s">
        <v>983</v>
      </c>
      <c r="B1244" s="73" t="s">
        <v>1588</v>
      </c>
      <c r="C1244" s="73" t="s">
        <v>1588</v>
      </c>
      <c r="D1244" s="74"/>
    </row>
    <row r="1245" spans="1:4" ht="13.5" customHeight="1">
      <c r="A1245" s="65" t="s">
        <v>983</v>
      </c>
      <c r="B1245" s="73" t="s">
        <v>1589</v>
      </c>
      <c r="C1245" s="73" t="s">
        <v>1589</v>
      </c>
      <c r="D1245" s="74"/>
    </row>
    <row r="1246" spans="1:4" ht="14.25">
      <c r="A1246" s="65" t="s">
        <v>983</v>
      </c>
      <c r="B1246" s="73" t="s">
        <v>1590</v>
      </c>
      <c r="C1246" s="73" t="s">
        <v>1590</v>
      </c>
      <c r="D1246" s="74"/>
    </row>
    <row r="1247" spans="1:4" ht="14.25">
      <c r="A1247" s="62" t="s">
        <v>983</v>
      </c>
      <c r="B1247" s="73" t="s">
        <v>1591</v>
      </c>
      <c r="C1247" s="73" t="s">
        <v>1591</v>
      </c>
      <c r="D1247" s="74"/>
    </row>
    <row r="1248" spans="1:4" ht="14.25">
      <c r="A1248" s="62" t="s">
        <v>983</v>
      </c>
      <c r="B1248" s="73" t="s">
        <v>1592</v>
      </c>
      <c r="C1248" s="73" t="s">
        <v>1592</v>
      </c>
      <c r="D1248" s="74"/>
    </row>
    <row r="1249" spans="1:4" ht="14.25">
      <c r="A1249" s="62" t="s">
        <v>983</v>
      </c>
      <c r="B1249" s="80" t="s">
        <v>1593</v>
      </c>
      <c r="C1249" s="80" t="s">
        <v>1593</v>
      </c>
      <c r="D1249" s="81"/>
    </row>
    <row r="1250" spans="1:4" ht="14.25">
      <c r="A1250" s="62" t="s">
        <v>983</v>
      </c>
      <c r="B1250" s="80" t="s">
        <v>1594</v>
      </c>
      <c r="C1250" s="80" t="s">
        <v>1594</v>
      </c>
      <c r="D1250" s="81"/>
    </row>
    <row r="1251" spans="1:4" ht="14.25">
      <c r="A1251" s="62" t="s">
        <v>983</v>
      </c>
      <c r="B1251" s="80" t="s">
        <v>1595</v>
      </c>
      <c r="C1251" s="80" t="s">
        <v>1595</v>
      </c>
      <c r="D1251" s="81"/>
    </row>
    <row r="1252" spans="1:4" ht="14.25">
      <c r="A1252" s="62" t="s">
        <v>983</v>
      </c>
      <c r="B1252" s="80" t="s">
        <v>1596</v>
      </c>
      <c r="C1252" s="80" t="s">
        <v>1596</v>
      </c>
      <c r="D1252" s="81"/>
    </row>
    <row r="1253" spans="1:4" ht="15.4" customHeight="1">
      <c r="A1253" s="62" t="s">
        <v>983</v>
      </c>
      <c r="B1253" s="80" t="s">
        <v>1597</v>
      </c>
      <c r="C1253" s="80" t="s">
        <v>1597</v>
      </c>
      <c r="D1253" s="81"/>
    </row>
    <row r="1254" spans="1:4" ht="14.25">
      <c r="A1254" s="62" t="s">
        <v>983</v>
      </c>
      <c r="B1254" s="80" t="s">
        <v>1598</v>
      </c>
      <c r="C1254" s="80" t="s">
        <v>1598</v>
      </c>
      <c r="D1254" s="81"/>
    </row>
    <row r="1255" spans="1:4" ht="14.25">
      <c r="A1255" s="62" t="s">
        <v>983</v>
      </c>
      <c r="B1255" s="80" t="s">
        <v>1599</v>
      </c>
      <c r="C1255" s="80" t="s">
        <v>1599</v>
      </c>
      <c r="D1255" s="81"/>
    </row>
    <row r="1256" spans="1:4" ht="14.25">
      <c r="A1256" s="62" t="s">
        <v>983</v>
      </c>
      <c r="B1256" s="80" t="s">
        <v>1600</v>
      </c>
      <c r="C1256" s="80" t="s">
        <v>1600</v>
      </c>
      <c r="D1256" s="81"/>
    </row>
    <row r="1257" spans="1:4" ht="14.25">
      <c r="A1257" s="62" t="s">
        <v>983</v>
      </c>
      <c r="B1257" s="80" t="s">
        <v>1601</v>
      </c>
      <c r="C1257" s="80" t="s">
        <v>1601</v>
      </c>
      <c r="D1257" s="81"/>
    </row>
    <row r="1258" spans="1:4" ht="14.25">
      <c r="A1258" s="62" t="s">
        <v>983</v>
      </c>
      <c r="B1258" s="80" t="s">
        <v>1602</v>
      </c>
      <c r="C1258" s="80" t="s">
        <v>1602</v>
      </c>
      <c r="D1258" s="81"/>
    </row>
    <row r="1259" spans="1:4" ht="14.25">
      <c r="A1259" s="62" t="s">
        <v>983</v>
      </c>
      <c r="B1259" s="80" t="s">
        <v>1603</v>
      </c>
      <c r="C1259" s="80" t="s">
        <v>1603</v>
      </c>
      <c r="D1259" s="81"/>
    </row>
    <row r="1260" spans="1:4" ht="14.25">
      <c r="A1260" s="62" t="s">
        <v>983</v>
      </c>
      <c r="B1260" s="80" t="s">
        <v>1604</v>
      </c>
      <c r="C1260" s="80" t="s">
        <v>1604</v>
      </c>
      <c r="D1260" s="81"/>
    </row>
    <row r="1261" spans="1:4" ht="14.25">
      <c r="A1261" s="62" t="s">
        <v>983</v>
      </c>
      <c r="B1261" s="73" t="s">
        <v>1605</v>
      </c>
      <c r="C1261" s="73" t="s">
        <v>1605</v>
      </c>
      <c r="D1261" s="74"/>
    </row>
    <row r="1262" spans="1:4" ht="14.25">
      <c r="A1262" s="62" t="s">
        <v>983</v>
      </c>
      <c r="B1262" s="73" t="s">
        <v>1606</v>
      </c>
      <c r="C1262" s="73" t="s">
        <v>1606</v>
      </c>
      <c r="D1262" s="74"/>
    </row>
    <row r="1263" spans="1:4" ht="14.25">
      <c r="A1263" s="62" t="s">
        <v>983</v>
      </c>
      <c r="B1263" s="73" t="s">
        <v>1607</v>
      </c>
      <c r="C1263" s="73" t="s">
        <v>1607</v>
      </c>
      <c r="D1263" s="74"/>
    </row>
    <row r="1264" spans="1:4" ht="14.25">
      <c r="A1264" s="62" t="s">
        <v>983</v>
      </c>
      <c r="B1264" s="73" t="s">
        <v>1608</v>
      </c>
      <c r="C1264" s="73" t="s">
        <v>1608</v>
      </c>
      <c r="D1264" s="74"/>
    </row>
    <row r="1265" spans="1:4" ht="14.25">
      <c r="A1265" s="62" t="s">
        <v>983</v>
      </c>
      <c r="B1265" s="73" t="s">
        <v>1609</v>
      </c>
      <c r="C1265" s="73" t="s">
        <v>1609</v>
      </c>
      <c r="D1265" s="74"/>
    </row>
    <row r="1266" spans="1:4" ht="14.25">
      <c r="A1266" s="62" t="s">
        <v>983</v>
      </c>
      <c r="B1266" s="73" t="s">
        <v>1610</v>
      </c>
      <c r="C1266" s="73" t="s">
        <v>1610</v>
      </c>
      <c r="D1266" s="74"/>
    </row>
    <row r="1267" spans="1:4" ht="14.25">
      <c r="A1267" s="62" t="s">
        <v>983</v>
      </c>
      <c r="B1267" s="73" t="s">
        <v>1611</v>
      </c>
      <c r="C1267" s="73" t="s">
        <v>1611</v>
      </c>
      <c r="D1267" s="74"/>
    </row>
    <row r="1268" spans="1:4" ht="14.25">
      <c r="A1268" s="62" t="s">
        <v>983</v>
      </c>
      <c r="B1268" s="73" t="s">
        <v>1612</v>
      </c>
      <c r="C1268" s="73" t="s">
        <v>1612</v>
      </c>
      <c r="D1268" s="74"/>
    </row>
    <row r="1269" spans="1:4" ht="14.25">
      <c r="A1269" s="62" t="s">
        <v>983</v>
      </c>
      <c r="B1269" s="73" t="s">
        <v>1613</v>
      </c>
      <c r="C1269" s="73" t="s">
        <v>1613</v>
      </c>
      <c r="D1269" s="74"/>
    </row>
    <row r="1270" spans="1:4" ht="14.25">
      <c r="A1270" s="62" t="s">
        <v>983</v>
      </c>
      <c r="B1270" s="73" t="s">
        <v>1614</v>
      </c>
      <c r="C1270" s="73" t="s">
        <v>1614</v>
      </c>
      <c r="D1270" s="74"/>
    </row>
    <row r="1271" spans="1:4" ht="14.25">
      <c r="A1271" s="62" t="s">
        <v>983</v>
      </c>
      <c r="B1271" s="73" t="s">
        <v>1615</v>
      </c>
      <c r="C1271" s="73" t="s">
        <v>1615</v>
      </c>
      <c r="D1271" s="74"/>
    </row>
    <row r="1272" spans="1:4" ht="14.25">
      <c r="A1272" s="62" t="s">
        <v>983</v>
      </c>
      <c r="B1272" s="73" t="s">
        <v>1616</v>
      </c>
      <c r="C1272" s="73" t="s">
        <v>1616</v>
      </c>
      <c r="D1272" s="74"/>
    </row>
    <row r="1273" spans="1:4" ht="14.25">
      <c r="A1273" s="62" t="s">
        <v>983</v>
      </c>
      <c r="B1273" s="80" t="s">
        <v>1617</v>
      </c>
      <c r="C1273" s="80" t="s">
        <v>1617</v>
      </c>
      <c r="D1273" s="74"/>
    </row>
    <row r="1274" spans="1:4" ht="14.25">
      <c r="A1274" s="62" t="s">
        <v>983</v>
      </c>
      <c r="B1274" s="73" t="s">
        <v>1618</v>
      </c>
      <c r="C1274" s="73" t="s">
        <v>1618</v>
      </c>
      <c r="D1274" s="74"/>
    </row>
    <row r="1275" spans="1:4" ht="14.25">
      <c r="A1275" s="62" t="s">
        <v>983</v>
      </c>
      <c r="B1275" s="73" t="s">
        <v>1619</v>
      </c>
      <c r="C1275" s="73" t="s">
        <v>1619</v>
      </c>
      <c r="D1275" s="74"/>
    </row>
    <row r="1276" spans="1:4" ht="14.25">
      <c r="A1276" s="62" t="s">
        <v>983</v>
      </c>
      <c r="B1276" s="73" t="s">
        <v>1620</v>
      </c>
      <c r="C1276" s="73" t="s">
        <v>1620</v>
      </c>
      <c r="D1276" s="74"/>
    </row>
    <row r="1277" spans="1:4" ht="14.25">
      <c r="A1277" s="62" t="s">
        <v>983</v>
      </c>
      <c r="B1277" s="73" t="s">
        <v>1621</v>
      </c>
      <c r="C1277" s="73" t="s">
        <v>1621</v>
      </c>
      <c r="D1277" s="74"/>
    </row>
    <row r="1278" spans="1:4" ht="14.25">
      <c r="A1278" s="62" t="s">
        <v>983</v>
      </c>
      <c r="B1278" s="73" t="s">
        <v>1622</v>
      </c>
      <c r="C1278" s="73" t="s">
        <v>1622</v>
      </c>
      <c r="D1278" s="74"/>
    </row>
    <row r="1279" spans="1:4" ht="14.25">
      <c r="A1279" s="62" t="s">
        <v>983</v>
      </c>
      <c r="B1279" s="73" t="s">
        <v>1623</v>
      </c>
      <c r="C1279" s="73" t="s">
        <v>1623</v>
      </c>
      <c r="D1279" s="74"/>
    </row>
    <row r="1280" spans="1:4" ht="14.25">
      <c r="A1280" s="62" t="s">
        <v>983</v>
      </c>
      <c r="B1280" s="73" t="s">
        <v>1624</v>
      </c>
      <c r="C1280" s="73" t="s">
        <v>1624</v>
      </c>
      <c r="D1280" s="74"/>
    </row>
    <row r="1281" spans="1:5" ht="14.25">
      <c r="A1281" s="62" t="s">
        <v>983</v>
      </c>
      <c r="B1281" s="80" t="s">
        <v>1625</v>
      </c>
      <c r="C1281" s="80" t="s">
        <v>1625</v>
      </c>
      <c r="D1281" s="81"/>
    </row>
    <row r="1282" spans="1:5" ht="14.25">
      <c r="A1282" s="62" t="s">
        <v>983</v>
      </c>
      <c r="B1282" s="80" t="s">
        <v>1626</v>
      </c>
      <c r="C1282" s="80" t="s">
        <v>1626</v>
      </c>
      <c r="D1282" s="81"/>
    </row>
    <row r="1283" spans="1:5" ht="14.25">
      <c r="A1283" s="62" t="s">
        <v>983</v>
      </c>
      <c r="B1283" s="80" t="s">
        <v>1627</v>
      </c>
      <c r="C1283" s="80" t="s">
        <v>1627</v>
      </c>
      <c r="D1283" s="81"/>
    </row>
    <row r="1284" spans="1:5" ht="14.25">
      <c r="A1284" s="62" t="s">
        <v>983</v>
      </c>
      <c r="B1284" s="80" t="s">
        <v>1628</v>
      </c>
      <c r="C1284" s="80" t="s">
        <v>1628</v>
      </c>
      <c r="D1284" s="81"/>
      <c r="E1284" s="81"/>
    </row>
    <row r="1285" spans="1:5" ht="14.25">
      <c r="A1285" s="62" t="s">
        <v>983</v>
      </c>
      <c r="B1285" s="80" t="s">
        <v>1629</v>
      </c>
      <c r="C1285" s="80" t="s">
        <v>1629</v>
      </c>
    </row>
    <row r="1286" spans="1:5" ht="14.25">
      <c r="A1286" s="62" t="s">
        <v>983</v>
      </c>
      <c r="B1286" s="80" t="s">
        <v>1630</v>
      </c>
      <c r="C1286" s="80" t="s">
        <v>1630</v>
      </c>
      <c r="D1286" s="81"/>
    </row>
    <row r="1287" spans="1:5" ht="14.25">
      <c r="A1287" s="62" t="s">
        <v>984</v>
      </c>
      <c r="B1287" s="80" t="s">
        <v>1631</v>
      </c>
      <c r="C1287" s="80" t="s">
        <v>1631</v>
      </c>
      <c r="D1287" s="81"/>
    </row>
    <row r="1288" spans="1:5" ht="14.25">
      <c r="A1288" s="62" t="s">
        <v>984</v>
      </c>
      <c r="B1288" s="80" t="s">
        <v>1632</v>
      </c>
      <c r="C1288" s="80" t="s">
        <v>1632</v>
      </c>
      <c r="D1288" s="81"/>
    </row>
    <row r="1289" spans="1:5" ht="14.25">
      <c r="A1289" s="62" t="s">
        <v>984</v>
      </c>
      <c r="B1289" s="80" t="s">
        <v>1633</v>
      </c>
      <c r="C1289" s="80" t="s">
        <v>1633</v>
      </c>
      <c r="D1289" s="81"/>
    </row>
    <row r="1290" spans="1:5" ht="14.25">
      <c r="A1290" s="65" t="s">
        <v>984</v>
      </c>
      <c r="B1290" s="73" t="s">
        <v>1634</v>
      </c>
      <c r="C1290" s="73" t="s">
        <v>1634</v>
      </c>
      <c r="D1290" s="74"/>
    </row>
    <row r="1291" spans="1:5" ht="14.25">
      <c r="A1291" s="62" t="s">
        <v>984</v>
      </c>
      <c r="B1291" s="80" t="s">
        <v>1635</v>
      </c>
      <c r="C1291" s="80" t="s">
        <v>1635</v>
      </c>
      <c r="D1291" s="81"/>
    </row>
    <row r="1292" spans="1:5" ht="14.25">
      <c r="A1292" s="62" t="s">
        <v>984</v>
      </c>
      <c r="B1292" s="80" t="s">
        <v>1636</v>
      </c>
      <c r="C1292" s="80" t="s">
        <v>1636</v>
      </c>
      <c r="D1292" s="81"/>
    </row>
    <row r="1293" spans="1:5" ht="14.25">
      <c r="A1293" s="62" t="s">
        <v>984</v>
      </c>
      <c r="B1293" s="80" t="s">
        <v>1637</v>
      </c>
      <c r="C1293" s="80" t="s">
        <v>1637</v>
      </c>
      <c r="D1293" s="81"/>
    </row>
    <row r="1294" spans="1:5" ht="14.25">
      <c r="A1294" s="62" t="s">
        <v>984</v>
      </c>
      <c r="B1294" s="73" t="s">
        <v>1638</v>
      </c>
      <c r="C1294" s="73" t="s">
        <v>1638</v>
      </c>
      <c r="D1294" s="81"/>
    </row>
    <row r="1295" spans="1:5" ht="14.25">
      <c r="A1295" s="62" t="s">
        <v>984</v>
      </c>
      <c r="B1295" s="73" t="s">
        <v>1639</v>
      </c>
      <c r="C1295" s="73" t="s">
        <v>1639</v>
      </c>
      <c r="D1295" s="74"/>
    </row>
    <row r="1296" spans="1:5" ht="14.25">
      <c r="A1296" s="62" t="s">
        <v>984</v>
      </c>
      <c r="B1296" s="80" t="s">
        <v>1640</v>
      </c>
      <c r="C1296" s="80" t="s">
        <v>1640</v>
      </c>
      <c r="D1296" s="74"/>
    </row>
    <row r="1297" spans="1:4" ht="14.25">
      <c r="A1297" s="62" t="s">
        <v>984</v>
      </c>
      <c r="B1297" s="80" t="s">
        <v>1641</v>
      </c>
      <c r="C1297" s="80" t="s">
        <v>1641</v>
      </c>
      <c r="D1297" s="74"/>
    </row>
    <row r="1298" spans="1:4" ht="14.25">
      <c r="A1298" s="62" t="s">
        <v>984</v>
      </c>
      <c r="B1298" s="80" t="s">
        <v>1642</v>
      </c>
      <c r="C1298" s="80" t="s">
        <v>1642</v>
      </c>
      <c r="D1298" s="74"/>
    </row>
    <row r="1299" spans="1:4" ht="14.25">
      <c r="A1299" s="62" t="s">
        <v>984</v>
      </c>
      <c r="B1299" s="80" t="s">
        <v>1643</v>
      </c>
      <c r="C1299" s="80" t="s">
        <v>1643</v>
      </c>
      <c r="D1299" s="74"/>
    </row>
    <row r="1300" spans="1:4" ht="14.25">
      <c r="A1300" s="62" t="s">
        <v>984</v>
      </c>
      <c r="B1300" s="80" t="s">
        <v>1644</v>
      </c>
      <c r="C1300" s="80" t="s">
        <v>1644</v>
      </c>
      <c r="D1300" s="74"/>
    </row>
    <row r="1301" spans="1:4" ht="14.25">
      <c r="A1301" s="62" t="s">
        <v>984</v>
      </c>
      <c r="B1301" s="80" t="s">
        <v>1645</v>
      </c>
      <c r="C1301" s="80" t="s">
        <v>1645</v>
      </c>
      <c r="D1301" s="74"/>
    </row>
    <row r="1302" spans="1:4" ht="14.25">
      <c r="A1302" s="62" t="s">
        <v>984</v>
      </c>
      <c r="B1302" s="80" t="s">
        <v>1646</v>
      </c>
      <c r="C1302" s="80" t="s">
        <v>1646</v>
      </c>
      <c r="D1302" s="74"/>
    </row>
    <row r="1303" spans="1:4" ht="14.25">
      <c r="A1303" s="62" t="s">
        <v>984</v>
      </c>
      <c r="B1303" s="73" t="s">
        <v>1647</v>
      </c>
      <c r="C1303" s="73" t="s">
        <v>1647</v>
      </c>
      <c r="D1303" s="74"/>
    </row>
    <row r="1304" spans="1:4" ht="14.25">
      <c r="A1304" s="62" t="s">
        <v>984</v>
      </c>
      <c r="B1304" s="80" t="s">
        <v>1648</v>
      </c>
      <c r="C1304" s="80" t="s">
        <v>1648</v>
      </c>
      <c r="D1304" s="74"/>
    </row>
    <row r="1305" spans="1:4" ht="14.25">
      <c r="A1305" s="62" t="s">
        <v>984</v>
      </c>
      <c r="B1305" s="80" t="s">
        <v>1649</v>
      </c>
      <c r="C1305" s="80" t="s">
        <v>1649</v>
      </c>
      <c r="D1305" s="74"/>
    </row>
    <row r="1306" spans="1:4" ht="14.25">
      <c r="A1306" s="62" t="s">
        <v>984</v>
      </c>
      <c r="B1306" s="80" t="s">
        <v>1650</v>
      </c>
      <c r="C1306" s="80" t="s">
        <v>1650</v>
      </c>
      <c r="D1306" s="74"/>
    </row>
    <row r="1307" spans="1:4" ht="14.25">
      <c r="A1307" s="62" t="s">
        <v>984</v>
      </c>
      <c r="B1307" s="73" t="s">
        <v>1651</v>
      </c>
      <c r="C1307" s="73" t="s">
        <v>1651</v>
      </c>
      <c r="D1307" s="74"/>
    </row>
    <row r="1308" spans="1:4" ht="14.25">
      <c r="A1308" s="62" t="s">
        <v>984</v>
      </c>
      <c r="B1308" s="73" t="s">
        <v>1652</v>
      </c>
      <c r="C1308" s="73" t="s">
        <v>1652</v>
      </c>
      <c r="D1308" s="74"/>
    </row>
    <row r="1309" spans="1:4" ht="14.25">
      <c r="A1309" s="62" t="s">
        <v>984</v>
      </c>
      <c r="B1309" s="80" t="s">
        <v>1653</v>
      </c>
      <c r="C1309" s="80" t="s">
        <v>1653</v>
      </c>
      <c r="D1309" s="74"/>
    </row>
    <row r="1310" spans="1:4" ht="14.25">
      <c r="A1310" s="62" t="s">
        <v>984</v>
      </c>
      <c r="B1310" s="80" t="s">
        <v>1654</v>
      </c>
      <c r="C1310" s="80" t="s">
        <v>1654</v>
      </c>
      <c r="D1310" s="74"/>
    </row>
    <row r="1311" spans="1:4" ht="14.25">
      <c r="A1311" s="62" t="s">
        <v>984</v>
      </c>
      <c r="B1311" s="80" t="s">
        <v>1655</v>
      </c>
      <c r="C1311" s="80" t="s">
        <v>1655</v>
      </c>
      <c r="D1311" s="74"/>
    </row>
    <row r="1312" spans="1:4" ht="14.25">
      <c r="A1312" s="62" t="s">
        <v>107</v>
      </c>
      <c r="B1312" s="80" t="s">
        <v>330</v>
      </c>
      <c r="C1312" s="80" t="s">
        <v>330</v>
      </c>
      <c r="D1312" s="76"/>
    </row>
    <row r="1313" spans="1:5" ht="14.25">
      <c r="A1313" s="62" t="s">
        <v>107</v>
      </c>
      <c r="B1313" s="80" t="s">
        <v>331</v>
      </c>
      <c r="C1313" s="80" t="s">
        <v>331</v>
      </c>
      <c r="D1313" s="76"/>
    </row>
    <row r="1314" spans="1:5" ht="14.25">
      <c r="A1314" s="62" t="s">
        <v>107</v>
      </c>
      <c r="B1314" s="73" t="s">
        <v>108</v>
      </c>
      <c r="C1314" s="73" t="s">
        <v>108</v>
      </c>
      <c r="D1314" s="80" t="s">
        <v>336</v>
      </c>
      <c r="E1314" s="49" t="s">
        <v>1656</v>
      </c>
    </row>
    <row r="1315" spans="1:5" ht="14.25">
      <c r="A1315" s="65" t="s">
        <v>107</v>
      </c>
      <c r="B1315" s="118" t="s">
        <v>115</v>
      </c>
      <c r="C1315" s="118" t="s">
        <v>115</v>
      </c>
      <c r="D1315" s="76"/>
    </row>
    <row r="1316" spans="1:5" ht="14.25">
      <c r="A1316" s="65" t="s">
        <v>107</v>
      </c>
      <c r="B1316" s="118" t="s">
        <v>332</v>
      </c>
      <c r="C1316" s="118" t="s">
        <v>332</v>
      </c>
      <c r="D1316" s="76"/>
    </row>
    <row r="1317" spans="1:5" ht="14.25">
      <c r="A1317" s="65" t="s">
        <v>107</v>
      </c>
      <c r="B1317" s="118" t="s">
        <v>333</v>
      </c>
      <c r="C1317" s="118" t="s">
        <v>333</v>
      </c>
      <c r="D1317" s="76"/>
    </row>
    <row r="1318" spans="1:5" ht="14.25">
      <c r="A1318" s="65" t="s">
        <v>107</v>
      </c>
      <c r="B1318" s="118" t="s">
        <v>334</v>
      </c>
      <c r="C1318" s="118" t="s">
        <v>334</v>
      </c>
      <c r="D1318" s="76"/>
    </row>
    <row r="1319" spans="1:5" ht="14.25">
      <c r="A1319" s="65" t="s">
        <v>107</v>
      </c>
      <c r="B1319" s="118" t="s">
        <v>335</v>
      </c>
      <c r="C1319" s="118" t="s">
        <v>335</v>
      </c>
      <c r="D1319" s="76"/>
    </row>
    <row r="1320" spans="1:5" ht="16.149999999999999" customHeight="1">
      <c r="A1320" s="65" t="s">
        <v>107</v>
      </c>
      <c r="B1320" s="80" t="s">
        <v>336</v>
      </c>
      <c r="C1320" s="80" t="s">
        <v>336</v>
      </c>
      <c r="D1320" s="76"/>
    </row>
    <row r="1321" spans="1:5" ht="16.5" customHeight="1">
      <c r="A1321" s="65" t="s">
        <v>107</v>
      </c>
      <c r="B1321" s="73" t="s">
        <v>266</v>
      </c>
      <c r="C1321" s="73" t="s">
        <v>266</v>
      </c>
      <c r="D1321" s="76"/>
    </row>
    <row r="1322" spans="1:5" ht="19.149999999999999" customHeight="1">
      <c r="A1322" s="65" t="s">
        <v>547</v>
      </c>
      <c r="B1322" s="73" t="s">
        <v>144</v>
      </c>
      <c r="C1322" s="73" t="s">
        <v>144</v>
      </c>
      <c r="D1322" s="74"/>
    </row>
    <row r="1323" spans="1:5" ht="13.15" customHeight="1">
      <c r="A1323" s="62" t="s">
        <v>547</v>
      </c>
      <c r="B1323" s="80" t="s">
        <v>145</v>
      </c>
      <c r="C1323" s="80" t="s">
        <v>145</v>
      </c>
      <c r="D1323" s="81"/>
    </row>
    <row r="1324" spans="1:5" ht="16.149999999999999" customHeight="1">
      <c r="A1324" s="62" t="s">
        <v>65</v>
      </c>
      <c r="B1324" s="80" t="s">
        <v>1657</v>
      </c>
      <c r="C1324" s="80" t="s">
        <v>1657</v>
      </c>
      <c r="D1324" s="81"/>
    </row>
    <row r="1325" spans="1:5" ht="15" customHeight="1">
      <c r="A1325" s="62" t="s">
        <v>65</v>
      </c>
      <c r="B1325" s="73" t="s">
        <v>1658</v>
      </c>
      <c r="C1325" s="73" t="s">
        <v>1658</v>
      </c>
      <c r="D1325" s="74"/>
    </row>
    <row r="1326" spans="1:5" ht="14.25">
      <c r="A1326" s="62" t="s">
        <v>65</v>
      </c>
      <c r="B1326" s="73" t="s">
        <v>1659</v>
      </c>
      <c r="C1326" s="73" t="s">
        <v>1659</v>
      </c>
      <c r="D1326" s="74"/>
    </row>
    <row r="1327" spans="1:5" ht="14.25">
      <c r="A1327" s="62" t="s">
        <v>530</v>
      </c>
      <c r="B1327" s="80" t="s">
        <v>531</v>
      </c>
      <c r="C1327" s="62" t="s">
        <v>531</v>
      </c>
      <c r="D1327" s="81"/>
    </row>
    <row r="1328" spans="1:5" ht="14.25">
      <c r="A1328" s="65" t="s">
        <v>530</v>
      </c>
      <c r="B1328" s="73" t="s">
        <v>532</v>
      </c>
      <c r="C1328" s="65" t="s">
        <v>532</v>
      </c>
      <c r="D1328" s="74"/>
    </row>
    <row r="1329" spans="1:4" ht="14.25">
      <c r="A1329" s="65" t="s">
        <v>378</v>
      </c>
      <c r="B1329" s="74" t="s">
        <v>379</v>
      </c>
      <c r="C1329" s="74" t="s">
        <v>379</v>
      </c>
      <c r="D1329" s="76"/>
    </row>
    <row r="1330" spans="1:4" ht="14.25">
      <c r="A1330" s="65" t="s">
        <v>378</v>
      </c>
      <c r="B1330" s="74" t="s">
        <v>380</v>
      </c>
      <c r="C1330" s="74" t="s">
        <v>380</v>
      </c>
      <c r="D1330" s="76"/>
    </row>
    <row r="1331" spans="1:4" ht="14.25">
      <c r="A1331" s="65" t="s">
        <v>378</v>
      </c>
      <c r="B1331" s="74" t="s">
        <v>381</v>
      </c>
      <c r="C1331" s="74" t="s">
        <v>381</v>
      </c>
      <c r="D1331" s="76"/>
    </row>
    <row r="1332" spans="1:4" ht="14.25">
      <c r="A1332" s="65" t="s">
        <v>985</v>
      </c>
      <c r="B1332" s="73" t="s">
        <v>493</v>
      </c>
      <c r="C1332" s="65" t="s">
        <v>493</v>
      </c>
      <c r="D1332" s="76"/>
    </row>
    <row r="1333" spans="1:4" ht="14.25">
      <c r="A1333" s="65" t="s">
        <v>985</v>
      </c>
      <c r="B1333" s="73" t="s">
        <v>494</v>
      </c>
      <c r="C1333" s="65" t="s">
        <v>494</v>
      </c>
      <c r="D1333" s="76"/>
    </row>
    <row r="1334" spans="1:4" ht="14.25">
      <c r="A1334" s="65" t="s">
        <v>985</v>
      </c>
      <c r="B1334" s="73" t="s">
        <v>1660</v>
      </c>
      <c r="C1334" s="73" t="s">
        <v>1660</v>
      </c>
      <c r="D1334" s="76"/>
    </row>
    <row r="1335" spans="1:4" ht="14.25">
      <c r="A1335" s="65" t="s">
        <v>985</v>
      </c>
      <c r="B1335" s="73" t="s">
        <v>1661</v>
      </c>
      <c r="C1335" s="73" t="s">
        <v>1661</v>
      </c>
      <c r="D1335" s="76"/>
    </row>
    <row r="1336" spans="1:4" ht="14.25">
      <c r="A1336" s="65" t="s">
        <v>499</v>
      </c>
      <c r="B1336" s="75" t="s">
        <v>7</v>
      </c>
      <c r="C1336" s="75" t="s">
        <v>7</v>
      </c>
      <c r="D1336" s="76"/>
    </row>
    <row r="1337" spans="1:4" ht="14.25">
      <c r="A1337" s="65" t="s">
        <v>499</v>
      </c>
      <c r="B1337" s="75" t="s">
        <v>1749</v>
      </c>
      <c r="C1337" s="75" t="s">
        <v>1749</v>
      </c>
      <c r="D1337" s="76"/>
    </row>
    <row r="1338" spans="1:4" ht="14.25">
      <c r="A1338" s="65" t="s">
        <v>499</v>
      </c>
      <c r="B1338" s="75" t="s">
        <v>500</v>
      </c>
      <c r="C1338" s="75" t="s">
        <v>500</v>
      </c>
      <c r="D1338" s="76"/>
    </row>
    <row r="1339" spans="1:4" ht="14.25">
      <c r="A1339" s="65" t="s">
        <v>499</v>
      </c>
      <c r="B1339" s="75" t="s">
        <v>501</v>
      </c>
      <c r="C1339" s="75" t="s">
        <v>501</v>
      </c>
      <c r="D1339" s="76"/>
    </row>
    <row r="1340" spans="1:4" ht="14.25">
      <c r="A1340" s="65" t="s">
        <v>499</v>
      </c>
      <c r="B1340" s="75" t="s">
        <v>312</v>
      </c>
      <c r="C1340" s="75" t="s">
        <v>312</v>
      </c>
      <c r="D1340" s="76"/>
    </row>
    <row r="1341" spans="1:4" ht="14.25">
      <c r="A1341" s="62" t="s">
        <v>546</v>
      </c>
      <c r="B1341" s="73" t="s">
        <v>544</v>
      </c>
      <c r="C1341" s="73" t="s">
        <v>544</v>
      </c>
      <c r="D1341" s="74"/>
    </row>
    <row r="1342" spans="1:4" ht="14.25">
      <c r="A1342" s="62" t="s">
        <v>546</v>
      </c>
      <c r="B1342" s="73" t="s">
        <v>545</v>
      </c>
      <c r="C1342" s="73" t="s">
        <v>545</v>
      </c>
      <c r="D1342" s="74"/>
    </row>
    <row r="1343" spans="1:4" ht="14.25">
      <c r="A1343" s="62" t="s">
        <v>546</v>
      </c>
      <c r="B1343" s="73" t="s">
        <v>400</v>
      </c>
      <c r="C1343" s="73" t="s">
        <v>400</v>
      </c>
      <c r="D1343" s="74"/>
    </row>
    <row r="1344" spans="1:4" ht="14.25">
      <c r="A1344" s="62" t="s">
        <v>225</v>
      </c>
      <c r="B1344" s="75" t="s">
        <v>456</v>
      </c>
      <c r="C1344" s="75" t="s">
        <v>456</v>
      </c>
      <c r="D1344" s="76"/>
    </row>
    <row r="1345" spans="1:5" ht="14.25">
      <c r="A1345" s="62" t="s">
        <v>225</v>
      </c>
      <c r="B1345" s="75" t="s">
        <v>457</v>
      </c>
      <c r="C1345" s="75" t="s">
        <v>457</v>
      </c>
      <c r="D1345" s="76"/>
    </row>
    <row r="1346" spans="1:5" ht="14.25">
      <c r="A1346" s="62" t="s">
        <v>225</v>
      </c>
      <c r="B1346" s="75" t="s">
        <v>458</v>
      </c>
      <c r="C1346" s="75" t="s">
        <v>458</v>
      </c>
      <c r="D1346" s="76"/>
    </row>
    <row r="1347" spans="1:5" ht="14.25">
      <c r="A1347" s="62" t="s">
        <v>225</v>
      </c>
      <c r="B1347" s="75" t="s">
        <v>459</v>
      </c>
      <c r="C1347" s="75" t="s">
        <v>459</v>
      </c>
      <c r="D1347" s="76"/>
    </row>
    <row r="1348" spans="1:5" ht="14.25">
      <c r="A1348" s="62" t="s">
        <v>225</v>
      </c>
      <c r="B1348" s="75" t="s">
        <v>460</v>
      </c>
      <c r="C1348" s="75" t="s">
        <v>460</v>
      </c>
      <c r="D1348" s="76"/>
    </row>
    <row r="1349" spans="1:5" ht="14.25">
      <c r="A1349" s="62" t="s">
        <v>225</v>
      </c>
      <c r="B1349" s="75" t="s">
        <v>461</v>
      </c>
      <c r="C1349" s="75" t="s">
        <v>461</v>
      </c>
      <c r="D1349" s="76"/>
    </row>
    <row r="1350" spans="1:5" ht="14.25">
      <c r="A1350" s="62" t="s">
        <v>225</v>
      </c>
      <c r="B1350" s="75" t="s">
        <v>462</v>
      </c>
      <c r="C1350" s="75" t="s">
        <v>462</v>
      </c>
      <c r="D1350" s="76"/>
    </row>
    <row r="1351" spans="1:5" ht="14.25">
      <c r="A1351" s="62" t="s">
        <v>630</v>
      </c>
      <c r="B1351" s="73" t="s">
        <v>631</v>
      </c>
      <c r="C1351" s="73" t="s">
        <v>631</v>
      </c>
      <c r="D1351" s="74"/>
    </row>
    <row r="1352" spans="1:5" ht="14.25">
      <c r="A1352" s="62" t="s">
        <v>630</v>
      </c>
      <c r="B1352" s="73" t="s">
        <v>632</v>
      </c>
      <c r="C1352" s="73" t="s">
        <v>632</v>
      </c>
      <c r="D1352" s="74"/>
    </row>
    <row r="1353" spans="1:5" ht="14.25">
      <c r="A1353" s="62" t="s">
        <v>630</v>
      </c>
      <c r="B1353" s="73" t="s">
        <v>618</v>
      </c>
      <c r="C1353" s="73" t="s">
        <v>618</v>
      </c>
      <c r="D1353" s="74"/>
    </row>
    <row r="1354" spans="1:5" ht="14.25">
      <c r="A1354" s="62" t="s">
        <v>630</v>
      </c>
      <c r="B1354" s="73" t="s">
        <v>619</v>
      </c>
      <c r="C1354" s="73" t="s">
        <v>619</v>
      </c>
      <c r="D1354" s="74"/>
    </row>
    <row r="1355" spans="1:5" ht="14.25">
      <c r="A1355" s="62" t="s">
        <v>555</v>
      </c>
      <c r="B1355" s="73" t="s">
        <v>556</v>
      </c>
      <c r="C1355" s="73" t="s">
        <v>556</v>
      </c>
      <c r="D1355" s="86"/>
      <c r="E1355" s="82"/>
    </row>
    <row r="1356" spans="1:5" ht="14.25">
      <c r="A1356" s="66" t="s">
        <v>555</v>
      </c>
      <c r="B1356" s="87" t="s">
        <v>557</v>
      </c>
      <c r="C1356" s="87" t="s">
        <v>557</v>
      </c>
      <c r="D1356" s="88"/>
      <c r="E1356" s="83"/>
    </row>
    <row r="1357" spans="1:5" ht="14.25">
      <c r="A1357" s="62" t="s">
        <v>583</v>
      </c>
      <c r="B1357" s="73" t="s">
        <v>373</v>
      </c>
      <c r="C1357" s="73" t="s">
        <v>373</v>
      </c>
      <c r="D1357" s="74"/>
    </row>
    <row r="1358" spans="1:5" ht="14.25">
      <c r="A1358" s="62" t="s">
        <v>583</v>
      </c>
      <c r="B1358" s="73" t="s">
        <v>374</v>
      </c>
      <c r="C1358" s="73" t="s">
        <v>374</v>
      </c>
      <c r="D1358" s="74"/>
    </row>
    <row r="1359" spans="1:5" ht="14.25">
      <c r="A1359" s="62" t="s">
        <v>583</v>
      </c>
      <c r="B1359" s="73" t="s">
        <v>369</v>
      </c>
      <c r="C1359" s="73" t="s">
        <v>369</v>
      </c>
      <c r="D1359" s="74"/>
    </row>
    <row r="1360" spans="1:5" ht="14.25">
      <c r="A1360" s="62" t="s">
        <v>583</v>
      </c>
      <c r="B1360" s="73" t="s">
        <v>371</v>
      </c>
      <c r="C1360" s="73" t="s">
        <v>371</v>
      </c>
      <c r="D1360" s="74"/>
    </row>
    <row r="1361" spans="1:4" ht="14.25">
      <c r="A1361" s="62" t="s">
        <v>583</v>
      </c>
      <c r="B1361" s="73" t="s">
        <v>1662</v>
      </c>
      <c r="C1361" s="73" t="s">
        <v>1662</v>
      </c>
      <c r="D1361" s="74"/>
    </row>
    <row r="1362" spans="1:4" ht="14.25">
      <c r="A1362" s="62" t="s">
        <v>583</v>
      </c>
      <c r="B1362" s="73" t="s">
        <v>1663</v>
      </c>
      <c r="C1362" s="73" t="s">
        <v>1663</v>
      </c>
      <c r="D1362" s="74"/>
    </row>
    <row r="1363" spans="1:4" ht="14.25">
      <c r="A1363" s="65" t="s">
        <v>597</v>
      </c>
      <c r="B1363" s="75" t="s">
        <v>475</v>
      </c>
      <c r="C1363" s="75" t="s">
        <v>475</v>
      </c>
      <c r="D1363" s="76"/>
    </row>
    <row r="1364" spans="1:4" ht="14.25">
      <c r="A1364" s="62" t="s">
        <v>597</v>
      </c>
      <c r="B1364" s="78" t="s">
        <v>476</v>
      </c>
      <c r="C1364" s="78" t="s">
        <v>476</v>
      </c>
      <c r="D1364" s="79"/>
    </row>
    <row r="1365" spans="1:4" ht="14.25">
      <c r="A1365" s="65" t="s">
        <v>597</v>
      </c>
      <c r="B1365" s="75" t="s">
        <v>477</v>
      </c>
      <c r="C1365" s="75" t="s">
        <v>477</v>
      </c>
      <c r="D1365" s="76"/>
    </row>
    <row r="1366" spans="1:4" ht="13.5" customHeight="1">
      <c r="A1366" s="65" t="s">
        <v>597</v>
      </c>
      <c r="B1366" s="75" t="s">
        <v>479</v>
      </c>
      <c r="C1366" s="75" t="s">
        <v>479</v>
      </c>
      <c r="D1366" s="76"/>
    </row>
    <row r="1367" spans="1:4" ht="14.25">
      <c r="A1367" s="62" t="s">
        <v>597</v>
      </c>
      <c r="B1367" s="78" t="s">
        <v>480</v>
      </c>
      <c r="C1367" s="78" t="s">
        <v>480</v>
      </c>
      <c r="D1367" s="79"/>
    </row>
    <row r="1368" spans="1:4" ht="14.25">
      <c r="A1368" s="65" t="s">
        <v>597</v>
      </c>
      <c r="B1368" s="75" t="s">
        <v>481</v>
      </c>
      <c r="C1368" s="75" t="s">
        <v>481</v>
      </c>
      <c r="D1368" s="76"/>
    </row>
    <row r="1369" spans="1:4" ht="14.25">
      <c r="A1369" s="65" t="s">
        <v>597</v>
      </c>
      <c r="B1369" s="75" t="s">
        <v>482</v>
      </c>
      <c r="C1369" s="75" t="s">
        <v>482</v>
      </c>
      <c r="D1369" s="76"/>
    </row>
    <row r="1370" spans="1:4" ht="14.25">
      <c r="A1370" s="65" t="s">
        <v>536</v>
      </c>
      <c r="B1370" s="73" t="s">
        <v>315</v>
      </c>
      <c r="C1370" s="73" t="s">
        <v>535</v>
      </c>
      <c r="D1370" s="74"/>
    </row>
    <row r="1371" spans="1:4" ht="14.25">
      <c r="A1371" s="62" t="s">
        <v>536</v>
      </c>
      <c r="B1371" s="80" t="s">
        <v>1739</v>
      </c>
      <c r="C1371" s="80" t="s">
        <v>533</v>
      </c>
      <c r="D1371" s="81"/>
    </row>
    <row r="1372" spans="1:4" ht="14.25">
      <c r="A1372" s="65" t="s">
        <v>536</v>
      </c>
      <c r="B1372" s="73" t="s">
        <v>534</v>
      </c>
      <c r="C1372" s="73" t="s">
        <v>534</v>
      </c>
      <c r="D1372" s="74"/>
    </row>
    <row r="1373" spans="1:4" ht="14.25">
      <c r="A1373" s="65" t="s">
        <v>536</v>
      </c>
      <c r="B1373" s="73" t="s">
        <v>1664</v>
      </c>
      <c r="C1373" s="73" t="s">
        <v>1664</v>
      </c>
      <c r="D1373" s="74"/>
    </row>
    <row r="1374" spans="1:4" ht="14.25">
      <c r="A1374" s="65" t="s">
        <v>536</v>
      </c>
      <c r="B1374" s="73" t="s">
        <v>1665</v>
      </c>
      <c r="C1374" s="73" t="s">
        <v>1665</v>
      </c>
      <c r="D1374" s="74"/>
    </row>
    <row r="1375" spans="1:4" ht="14.25">
      <c r="A1375" s="65" t="s">
        <v>536</v>
      </c>
      <c r="B1375" s="73" t="s">
        <v>275</v>
      </c>
      <c r="C1375" s="73" t="s">
        <v>275</v>
      </c>
      <c r="D1375" s="74"/>
    </row>
    <row r="1376" spans="1:4" ht="14.25">
      <c r="A1376" s="65" t="s">
        <v>536</v>
      </c>
      <c r="B1376" s="73" t="s">
        <v>109</v>
      </c>
      <c r="C1376" s="73" t="s">
        <v>109</v>
      </c>
      <c r="D1376" s="74"/>
    </row>
    <row r="1377" spans="1:4" ht="14.25">
      <c r="A1377" s="67" t="s">
        <v>402</v>
      </c>
      <c r="B1377" s="75" t="s">
        <v>308</v>
      </c>
      <c r="C1377" s="75" t="s">
        <v>308</v>
      </c>
      <c r="D1377" s="76"/>
    </row>
    <row r="1378" spans="1:4" ht="14.25">
      <c r="A1378" s="92" t="s">
        <v>402</v>
      </c>
      <c r="B1378" s="78" t="s">
        <v>404</v>
      </c>
      <c r="C1378" s="78" t="s">
        <v>404</v>
      </c>
      <c r="D1378" s="79"/>
    </row>
    <row r="1379" spans="1:4" ht="14.25">
      <c r="A1379" s="67" t="s">
        <v>402</v>
      </c>
      <c r="B1379" s="75" t="s">
        <v>405</v>
      </c>
      <c r="C1379" s="75" t="s">
        <v>405</v>
      </c>
      <c r="D1379" s="76"/>
    </row>
    <row r="1380" spans="1:4" ht="14.25">
      <c r="A1380" s="67" t="s">
        <v>402</v>
      </c>
      <c r="B1380" s="75" t="s">
        <v>406</v>
      </c>
      <c r="C1380" s="75" t="s">
        <v>406</v>
      </c>
      <c r="D1380" s="76"/>
    </row>
    <row r="1381" spans="1:4" ht="14.25">
      <c r="A1381" s="67" t="s">
        <v>402</v>
      </c>
      <c r="B1381" s="73" t="s">
        <v>407</v>
      </c>
      <c r="C1381" s="73" t="s">
        <v>407</v>
      </c>
      <c r="D1381" s="76"/>
    </row>
    <row r="1382" spans="1:4" ht="14.25">
      <c r="A1382" s="62" t="s">
        <v>408</v>
      </c>
      <c r="B1382" s="78" t="s">
        <v>409</v>
      </c>
      <c r="C1382" s="78" t="s">
        <v>409</v>
      </c>
      <c r="D1382" s="79"/>
    </row>
    <row r="1383" spans="1:4" ht="14.25">
      <c r="A1383" s="65" t="s">
        <v>408</v>
      </c>
      <c r="B1383" s="75" t="s">
        <v>410</v>
      </c>
      <c r="C1383" s="75" t="s">
        <v>410</v>
      </c>
      <c r="D1383" s="76"/>
    </row>
    <row r="1384" spans="1:4" ht="14.25">
      <c r="A1384" s="65" t="s">
        <v>408</v>
      </c>
      <c r="B1384" s="75" t="s">
        <v>411</v>
      </c>
      <c r="C1384" s="75" t="s">
        <v>411</v>
      </c>
      <c r="D1384" s="76"/>
    </row>
    <row r="1385" spans="1:4" ht="14.25">
      <c r="A1385" s="62" t="s">
        <v>408</v>
      </c>
      <c r="B1385" s="78" t="s">
        <v>412</v>
      </c>
      <c r="C1385" s="78" t="s">
        <v>412</v>
      </c>
      <c r="D1385" s="79"/>
    </row>
    <row r="1386" spans="1:4" ht="14.25">
      <c r="A1386" s="65" t="s">
        <v>408</v>
      </c>
      <c r="B1386" s="75" t="s">
        <v>104</v>
      </c>
      <c r="C1386" s="75" t="s">
        <v>104</v>
      </c>
      <c r="D1386" s="76"/>
    </row>
    <row r="1387" spans="1:4" ht="14.25">
      <c r="A1387" s="65" t="s">
        <v>495</v>
      </c>
      <c r="B1387" s="75" t="s">
        <v>258</v>
      </c>
      <c r="C1387" s="75" t="s">
        <v>258</v>
      </c>
      <c r="D1387" s="76"/>
    </row>
    <row r="1388" spans="1:4" ht="14.25">
      <c r="A1388" s="65" t="s">
        <v>495</v>
      </c>
      <c r="B1388" s="75" t="s">
        <v>466</v>
      </c>
      <c r="C1388" s="75" t="s">
        <v>466</v>
      </c>
      <c r="D1388" s="76"/>
    </row>
    <row r="1389" spans="1:4" ht="14.25">
      <c r="A1389" s="65" t="s">
        <v>495</v>
      </c>
      <c r="B1389" s="75" t="s">
        <v>467</v>
      </c>
      <c r="C1389" s="75" t="s">
        <v>467</v>
      </c>
      <c r="D1389" s="76"/>
    </row>
    <row r="1390" spans="1:4" ht="14.25">
      <c r="A1390" s="65" t="s">
        <v>495</v>
      </c>
      <c r="B1390" s="75" t="s">
        <v>496</v>
      </c>
      <c r="C1390" s="75" t="s">
        <v>496</v>
      </c>
      <c r="D1390" s="76"/>
    </row>
    <row r="1391" spans="1:4" ht="14.25">
      <c r="A1391" s="65" t="s">
        <v>495</v>
      </c>
      <c r="B1391" s="75" t="s">
        <v>425</v>
      </c>
      <c r="C1391" s="75" t="s">
        <v>425</v>
      </c>
      <c r="D1391" s="76"/>
    </row>
    <row r="1392" spans="1:4" ht="14.25">
      <c r="A1392" s="65" t="s">
        <v>495</v>
      </c>
      <c r="B1392" s="75" t="s">
        <v>129</v>
      </c>
      <c r="C1392" s="75" t="s">
        <v>129</v>
      </c>
      <c r="D1392" s="76"/>
    </row>
    <row r="1393" spans="1:4" ht="14.25">
      <c r="A1393" s="65" t="s">
        <v>495</v>
      </c>
      <c r="B1393" s="75" t="s">
        <v>130</v>
      </c>
      <c r="C1393" s="75" t="s">
        <v>130</v>
      </c>
      <c r="D1393" s="76"/>
    </row>
    <row r="1394" spans="1:4" ht="14.25">
      <c r="A1394" s="65" t="s">
        <v>495</v>
      </c>
      <c r="B1394" s="75" t="s">
        <v>424</v>
      </c>
      <c r="C1394" s="75" t="s">
        <v>424</v>
      </c>
      <c r="D1394" s="76"/>
    </row>
    <row r="1395" spans="1:4" ht="14.25">
      <c r="A1395" s="65" t="s">
        <v>495</v>
      </c>
      <c r="B1395" s="75" t="s">
        <v>497</v>
      </c>
      <c r="C1395" s="75" t="s">
        <v>497</v>
      </c>
      <c r="D1395" s="76"/>
    </row>
    <row r="1396" spans="1:4" ht="14.25">
      <c r="A1396" s="65" t="s">
        <v>495</v>
      </c>
      <c r="B1396" s="75" t="s">
        <v>498</v>
      </c>
      <c r="C1396" s="75" t="s">
        <v>498</v>
      </c>
      <c r="D1396" s="76"/>
    </row>
    <row r="1397" spans="1:4" ht="14.25">
      <c r="A1397" s="65" t="s">
        <v>520</v>
      </c>
      <c r="B1397" s="89" t="s">
        <v>137</v>
      </c>
      <c r="C1397" s="89" t="s">
        <v>137</v>
      </c>
      <c r="D1397" s="74"/>
    </row>
    <row r="1398" spans="1:4" ht="14.25">
      <c r="A1398" s="65" t="s">
        <v>520</v>
      </c>
      <c r="B1398" s="89" t="s">
        <v>316</v>
      </c>
      <c r="C1398" s="89" t="s">
        <v>316</v>
      </c>
      <c r="D1398" s="74"/>
    </row>
    <row r="1399" spans="1:4" ht="14.25">
      <c r="A1399" s="65" t="s">
        <v>520</v>
      </c>
      <c r="B1399" s="89" t="s">
        <v>341</v>
      </c>
      <c r="C1399" s="89" t="s">
        <v>341</v>
      </c>
      <c r="D1399" s="74"/>
    </row>
    <row r="1400" spans="1:4" ht="14.25">
      <c r="A1400" s="65" t="s">
        <v>520</v>
      </c>
      <c r="B1400" s="73" t="s">
        <v>116</v>
      </c>
      <c r="C1400" s="73" t="s">
        <v>116</v>
      </c>
      <c r="D1400" s="74"/>
    </row>
    <row r="1401" spans="1:4" ht="14.25">
      <c r="A1401" s="65" t="s">
        <v>520</v>
      </c>
      <c r="B1401" s="73" t="s">
        <v>133</v>
      </c>
      <c r="C1401" s="73" t="s">
        <v>133</v>
      </c>
      <c r="D1401" s="74"/>
    </row>
    <row r="1402" spans="1:4" ht="14.25">
      <c r="A1402" s="65" t="s">
        <v>520</v>
      </c>
      <c r="B1402" s="73" t="s">
        <v>132</v>
      </c>
      <c r="C1402" s="73" t="s">
        <v>132</v>
      </c>
      <c r="D1402" s="74"/>
    </row>
    <row r="1403" spans="1:4" ht="14.25">
      <c r="A1403" s="65" t="s">
        <v>520</v>
      </c>
      <c r="B1403" s="73" t="s">
        <v>521</v>
      </c>
      <c r="C1403" s="73" t="s">
        <v>521</v>
      </c>
      <c r="D1403" s="74"/>
    </row>
    <row r="1404" spans="1:4" ht="14.25">
      <c r="A1404" s="65" t="s">
        <v>469</v>
      </c>
      <c r="B1404" s="75" t="s">
        <v>1736</v>
      </c>
      <c r="C1404" s="75" t="s">
        <v>1736</v>
      </c>
      <c r="D1404" s="76"/>
    </row>
    <row r="1405" spans="1:4" ht="14.25">
      <c r="A1405" s="65" t="s">
        <v>469</v>
      </c>
      <c r="B1405" s="75" t="s">
        <v>1737</v>
      </c>
      <c r="C1405" s="75" t="s">
        <v>1737</v>
      </c>
      <c r="D1405" s="76"/>
    </row>
    <row r="1406" spans="1:4" ht="14.25">
      <c r="A1406" s="65" t="s">
        <v>469</v>
      </c>
      <c r="B1406" s="73" t="s">
        <v>1738</v>
      </c>
      <c r="C1406" s="73" t="s">
        <v>1738</v>
      </c>
      <c r="D1406" s="76"/>
    </row>
    <row r="1407" spans="1:4" ht="14.25">
      <c r="A1407" s="65" t="s">
        <v>469</v>
      </c>
      <c r="B1407" s="73" t="s">
        <v>1739</v>
      </c>
      <c r="C1407" s="73" t="s">
        <v>1739</v>
      </c>
      <c r="D1407" s="76"/>
    </row>
    <row r="1408" spans="1:4" ht="14.25">
      <c r="A1408" s="65" t="s">
        <v>469</v>
      </c>
      <c r="B1408" s="75" t="s">
        <v>470</v>
      </c>
      <c r="C1408" s="75" t="s">
        <v>470</v>
      </c>
      <c r="D1408" s="76"/>
    </row>
    <row r="1409" spans="1:4" ht="14.25">
      <c r="A1409" s="65" t="s">
        <v>469</v>
      </c>
      <c r="B1409" s="75" t="s">
        <v>471</v>
      </c>
      <c r="C1409" s="75" t="s">
        <v>471</v>
      </c>
      <c r="D1409" s="76"/>
    </row>
    <row r="1410" spans="1:4" ht="14.25">
      <c r="A1410" s="65" t="s">
        <v>469</v>
      </c>
      <c r="B1410" s="75" t="s">
        <v>472</v>
      </c>
      <c r="C1410" s="75" t="s">
        <v>472</v>
      </c>
      <c r="D1410" s="76"/>
    </row>
    <row r="1411" spans="1:4" ht="14.25">
      <c r="A1411" s="65" t="s">
        <v>469</v>
      </c>
      <c r="B1411" s="75" t="s">
        <v>109</v>
      </c>
      <c r="C1411" s="75" t="s">
        <v>109</v>
      </c>
      <c r="D1411" s="76"/>
    </row>
    <row r="1412" spans="1:4" ht="14.25">
      <c r="A1412" s="65" t="s">
        <v>539</v>
      </c>
      <c r="B1412" s="73" t="s">
        <v>537</v>
      </c>
      <c r="C1412" s="73" t="s">
        <v>537</v>
      </c>
      <c r="D1412" s="74"/>
    </row>
    <row r="1413" spans="1:4" ht="14.25">
      <c r="A1413" s="65" t="s">
        <v>539</v>
      </c>
      <c r="B1413" s="73" t="s">
        <v>538</v>
      </c>
      <c r="C1413" s="73" t="s">
        <v>538</v>
      </c>
      <c r="D1413" s="74"/>
    </row>
    <row r="1414" spans="1:4" ht="14.25">
      <c r="A1414" s="62" t="s">
        <v>483</v>
      </c>
      <c r="B1414" s="78" t="s">
        <v>1695</v>
      </c>
      <c r="C1414" s="78" t="s">
        <v>230</v>
      </c>
      <c r="D1414" s="79"/>
    </row>
    <row r="1415" spans="1:4" ht="14.25">
      <c r="A1415" s="65" t="s">
        <v>483</v>
      </c>
      <c r="B1415" s="75" t="s">
        <v>484</v>
      </c>
      <c r="C1415" s="75" t="s">
        <v>484</v>
      </c>
      <c r="D1415" s="76"/>
    </row>
    <row r="1416" spans="1:4" ht="14.25">
      <c r="A1416" s="65" t="s">
        <v>483</v>
      </c>
      <c r="B1416" s="75" t="s">
        <v>485</v>
      </c>
      <c r="C1416" s="75" t="s">
        <v>485</v>
      </c>
      <c r="D1416" s="76"/>
    </row>
    <row r="1417" spans="1:4" ht="14.25">
      <c r="A1417" s="65" t="s">
        <v>483</v>
      </c>
      <c r="B1417" s="75" t="s">
        <v>486</v>
      </c>
      <c r="C1417" s="75" t="s">
        <v>486</v>
      </c>
      <c r="D1417" s="76"/>
    </row>
    <row r="1418" spans="1:4" ht="14.25">
      <c r="A1418" s="65" t="s">
        <v>483</v>
      </c>
      <c r="B1418" s="75" t="s">
        <v>229</v>
      </c>
      <c r="C1418" s="75" t="s">
        <v>229</v>
      </c>
      <c r="D1418" s="76"/>
    </row>
    <row r="1419" spans="1:4" ht="12.95" customHeight="1">
      <c r="A1419" s="65" t="s">
        <v>483</v>
      </c>
      <c r="B1419" s="75" t="s">
        <v>228</v>
      </c>
      <c r="C1419" s="75" t="s">
        <v>228</v>
      </c>
      <c r="D1419" s="76"/>
    </row>
    <row r="1420" spans="1:4" ht="16.5" customHeight="1">
      <c r="A1420" s="65" t="s">
        <v>483</v>
      </c>
      <c r="B1420" s="75" t="s">
        <v>1666</v>
      </c>
      <c r="C1420" s="75" t="s">
        <v>227</v>
      </c>
      <c r="D1420" s="76"/>
    </row>
    <row r="1421" spans="1:4" ht="9.9499999999999993" customHeight="1">
      <c r="A1421" s="65" t="s">
        <v>483</v>
      </c>
      <c r="B1421" s="75" t="s">
        <v>226</v>
      </c>
      <c r="C1421" s="75" t="s">
        <v>226</v>
      </c>
      <c r="D1421" s="76"/>
    </row>
    <row r="1422" spans="1:4" ht="14.25">
      <c r="A1422" s="65" t="s">
        <v>483</v>
      </c>
      <c r="B1422" s="80" t="s">
        <v>1667</v>
      </c>
      <c r="C1422" s="80" t="s">
        <v>1667</v>
      </c>
      <c r="D1422" s="79"/>
    </row>
    <row r="1423" spans="1:4" ht="14.25">
      <c r="A1423" s="65" t="s">
        <v>483</v>
      </c>
      <c r="B1423" s="73" t="s">
        <v>1668</v>
      </c>
      <c r="C1423" s="73" t="s">
        <v>1668</v>
      </c>
      <c r="D1423" s="76"/>
    </row>
    <row r="1424" spans="1:4" ht="14.25">
      <c r="A1424" s="65" t="s">
        <v>483</v>
      </c>
      <c r="B1424" s="73" t="s">
        <v>1669</v>
      </c>
      <c r="C1424" s="73" t="s">
        <v>1669</v>
      </c>
      <c r="D1424" s="76"/>
    </row>
    <row r="1425" spans="1:4" ht="14.25">
      <c r="A1425" s="65" t="s">
        <v>483</v>
      </c>
      <c r="B1425" s="75" t="s">
        <v>487</v>
      </c>
      <c r="C1425" s="75" t="s">
        <v>487</v>
      </c>
      <c r="D1425" s="76"/>
    </row>
    <row r="1426" spans="1:4" ht="14.25">
      <c r="A1426" s="65" t="s">
        <v>483</v>
      </c>
      <c r="B1426" s="75" t="s">
        <v>488</v>
      </c>
      <c r="C1426" s="75" t="s">
        <v>488</v>
      </c>
      <c r="D1426" s="76"/>
    </row>
    <row r="1427" spans="1:4" ht="14.25">
      <c r="A1427" s="65" t="s">
        <v>483</v>
      </c>
      <c r="B1427" s="73" t="s">
        <v>1670</v>
      </c>
      <c r="C1427" s="73" t="s">
        <v>1670</v>
      </c>
      <c r="D1427" s="76"/>
    </row>
    <row r="1428" spans="1:4" ht="14.25">
      <c r="A1428" s="65" t="s">
        <v>483</v>
      </c>
      <c r="B1428" s="75" t="s">
        <v>489</v>
      </c>
      <c r="C1428" s="75" t="s">
        <v>489</v>
      </c>
      <c r="D1428" s="76"/>
    </row>
    <row r="1429" spans="1:4" ht="14.25">
      <c r="A1429" s="67" t="s">
        <v>463</v>
      </c>
      <c r="B1429" s="75" t="s">
        <v>464</v>
      </c>
      <c r="C1429" s="75" t="s">
        <v>464</v>
      </c>
      <c r="D1429" s="76"/>
    </row>
    <row r="1430" spans="1:4" ht="14.25">
      <c r="A1430" s="67" t="s">
        <v>463</v>
      </c>
      <c r="B1430" s="73" t="s">
        <v>1671</v>
      </c>
      <c r="C1430" s="73" t="s">
        <v>1671</v>
      </c>
      <c r="D1430" s="76"/>
    </row>
    <row r="1431" spans="1:4" ht="14.25">
      <c r="A1431" s="67" t="s">
        <v>463</v>
      </c>
      <c r="B1431" s="73" t="s">
        <v>1672</v>
      </c>
      <c r="C1431" s="73" t="s">
        <v>1672</v>
      </c>
      <c r="D1431" s="76"/>
    </row>
    <row r="1432" spans="1:4" ht="14.25">
      <c r="A1432" s="67" t="s">
        <v>463</v>
      </c>
      <c r="B1432" s="73" t="s">
        <v>1673</v>
      </c>
      <c r="C1432" s="73" t="s">
        <v>1673</v>
      </c>
      <c r="D1432" s="76"/>
    </row>
    <row r="1433" spans="1:4" ht="14.25">
      <c r="A1433" s="67" t="s">
        <v>463</v>
      </c>
      <c r="B1433" s="73" t="s">
        <v>1674</v>
      </c>
      <c r="C1433" s="73" t="s">
        <v>1674</v>
      </c>
      <c r="D1433" s="76"/>
    </row>
    <row r="1434" spans="1:4" ht="14.25">
      <c r="A1434" s="67" t="s">
        <v>463</v>
      </c>
      <c r="B1434" s="73" t="s">
        <v>1675</v>
      </c>
      <c r="C1434" s="73" t="s">
        <v>1675</v>
      </c>
      <c r="D1434" s="76"/>
    </row>
    <row r="1435" spans="1:4" ht="14.25">
      <c r="A1435" s="67" t="s">
        <v>463</v>
      </c>
      <c r="B1435" s="73" t="s">
        <v>1676</v>
      </c>
      <c r="C1435" s="73" t="s">
        <v>1676</v>
      </c>
      <c r="D1435" s="76"/>
    </row>
    <row r="1436" spans="1:4" ht="14.25">
      <c r="A1436" s="67" t="s">
        <v>463</v>
      </c>
      <c r="B1436" s="73" t="s">
        <v>1677</v>
      </c>
      <c r="C1436" s="73" t="s">
        <v>1677</v>
      </c>
      <c r="D1436" s="76"/>
    </row>
    <row r="1437" spans="1:4" ht="14.25">
      <c r="A1437" s="67" t="s">
        <v>463</v>
      </c>
      <c r="B1437" s="73" t="s">
        <v>1678</v>
      </c>
      <c r="C1437" s="73" t="s">
        <v>1678</v>
      </c>
      <c r="D1437" s="76"/>
    </row>
    <row r="1438" spans="1:4" ht="14.25">
      <c r="A1438" s="67" t="s">
        <v>463</v>
      </c>
      <c r="B1438" s="73" t="s">
        <v>1679</v>
      </c>
      <c r="C1438" s="73" t="s">
        <v>1679</v>
      </c>
      <c r="D1438" s="76"/>
    </row>
    <row r="1439" spans="1:4" ht="14.25">
      <c r="A1439" s="67" t="s">
        <v>463</v>
      </c>
      <c r="B1439" s="73" t="s">
        <v>465</v>
      </c>
      <c r="C1439" s="73" t="s">
        <v>465</v>
      </c>
      <c r="D1439" s="76"/>
    </row>
    <row r="1440" spans="1:4" ht="14.25">
      <c r="A1440" s="67" t="s">
        <v>463</v>
      </c>
      <c r="B1440" s="73" t="s">
        <v>1680</v>
      </c>
      <c r="C1440" s="73" t="s">
        <v>1680</v>
      </c>
      <c r="D1440" s="76"/>
    </row>
    <row r="1441" spans="1:5" ht="14.25">
      <c r="A1441" s="67" t="s">
        <v>463</v>
      </c>
      <c r="B1441" s="73" t="s">
        <v>116</v>
      </c>
      <c r="C1441" s="73" t="s">
        <v>116</v>
      </c>
      <c r="D1441" s="76"/>
    </row>
    <row r="1442" spans="1:5" ht="14.25">
      <c r="A1442" s="67" t="s">
        <v>463</v>
      </c>
      <c r="B1442" s="73" t="s">
        <v>324</v>
      </c>
      <c r="C1442" s="73" t="s">
        <v>324</v>
      </c>
      <c r="D1442" s="76"/>
    </row>
    <row r="1443" spans="1:5" ht="14.25">
      <c r="A1443" s="67" t="s">
        <v>463</v>
      </c>
      <c r="B1443" s="73" t="s">
        <v>468</v>
      </c>
      <c r="C1443" s="73" t="s">
        <v>468</v>
      </c>
      <c r="D1443" s="76"/>
    </row>
    <row r="1444" spans="1:5" ht="14.25">
      <c r="A1444" s="67" t="s">
        <v>463</v>
      </c>
      <c r="B1444" s="73" t="s">
        <v>1681</v>
      </c>
      <c r="C1444" s="73" t="s">
        <v>1681</v>
      </c>
      <c r="D1444" s="76"/>
    </row>
    <row r="1445" spans="1:5" ht="14.25">
      <c r="A1445" s="67" t="s">
        <v>463</v>
      </c>
      <c r="B1445" s="73" t="s">
        <v>1682</v>
      </c>
      <c r="C1445" s="73" t="s">
        <v>1682</v>
      </c>
      <c r="D1445" s="76"/>
    </row>
    <row r="1446" spans="1:5" ht="14.25">
      <c r="A1446" s="67" t="s">
        <v>463</v>
      </c>
      <c r="B1446" s="73" t="s">
        <v>1683</v>
      </c>
      <c r="C1446" s="73" t="s">
        <v>1683</v>
      </c>
      <c r="D1446" s="76"/>
    </row>
    <row r="1447" spans="1:5" ht="14.25">
      <c r="A1447" s="67" t="s">
        <v>463</v>
      </c>
      <c r="B1447" s="73" t="s">
        <v>104</v>
      </c>
      <c r="C1447" s="73" t="s">
        <v>104</v>
      </c>
      <c r="D1447" s="76"/>
    </row>
    <row r="1448" spans="1:5" ht="14.25">
      <c r="A1448" s="67" t="s">
        <v>463</v>
      </c>
      <c r="B1448" s="73" t="s">
        <v>1684</v>
      </c>
      <c r="C1448" s="73" t="s">
        <v>1684</v>
      </c>
      <c r="D1448" s="76"/>
    </row>
    <row r="1449" spans="1:5" ht="14.25">
      <c r="A1449" s="67" t="s">
        <v>463</v>
      </c>
      <c r="B1449" s="73" t="s">
        <v>1685</v>
      </c>
      <c r="C1449" s="73" t="s">
        <v>1685</v>
      </c>
      <c r="D1449" s="76"/>
    </row>
    <row r="1450" spans="1:5" ht="14.25">
      <c r="A1450" s="67" t="s">
        <v>463</v>
      </c>
      <c r="B1450" s="73" t="s">
        <v>964</v>
      </c>
      <c r="C1450" s="73" t="s">
        <v>964</v>
      </c>
      <c r="D1450" s="76"/>
    </row>
    <row r="1451" spans="1:5" ht="14.25">
      <c r="A1451" s="67" t="s">
        <v>463</v>
      </c>
      <c r="B1451" s="73" t="s">
        <v>424</v>
      </c>
      <c r="C1451" s="73" t="s">
        <v>424</v>
      </c>
      <c r="D1451" s="76"/>
    </row>
    <row r="1452" spans="1:5" ht="14.25">
      <c r="A1452" s="93" t="s">
        <v>550</v>
      </c>
      <c r="B1452" s="94" t="s">
        <v>606</v>
      </c>
      <c r="C1452" s="94" t="s">
        <v>606</v>
      </c>
      <c r="D1452" s="95"/>
      <c r="E1452" s="96"/>
    </row>
    <row r="1453" spans="1:5" ht="14.25">
      <c r="A1453" s="65" t="s">
        <v>550</v>
      </c>
      <c r="B1453" s="73" t="s">
        <v>548</v>
      </c>
      <c r="C1453" s="73" t="s">
        <v>548</v>
      </c>
      <c r="D1453" s="74"/>
    </row>
    <row r="1454" spans="1:5" ht="14.25">
      <c r="A1454" s="65" t="s">
        <v>550</v>
      </c>
      <c r="B1454" s="73" t="s">
        <v>549</v>
      </c>
      <c r="C1454" s="73" t="s">
        <v>549</v>
      </c>
      <c r="D1454" s="74"/>
    </row>
    <row r="1455" spans="1:5" ht="14.25">
      <c r="A1455" s="65" t="s">
        <v>550</v>
      </c>
      <c r="B1455" s="73" t="s">
        <v>131</v>
      </c>
      <c r="C1455" s="73" t="s">
        <v>131</v>
      </c>
      <c r="D1455" s="74"/>
    </row>
    <row r="1456" spans="1:5" ht="14.25">
      <c r="A1456" s="65" t="s">
        <v>550</v>
      </c>
      <c r="B1456" s="73" t="s">
        <v>183</v>
      </c>
      <c r="C1456" s="73" t="s">
        <v>183</v>
      </c>
      <c r="D1456" s="74"/>
    </row>
    <row r="1457" spans="1:4" ht="14.25">
      <c r="A1457" s="65" t="s">
        <v>550</v>
      </c>
      <c r="B1457" s="73" t="s">
        <v>104</v>
      </c>
      <c r="C1457" s="73" t="s">
        <v>104</v>
      </c>
      <c r="D1457" s="74"/>
    </row>
    <row r="1458" spans="1:4" ht="14.25">
      <c r="A1458" s="65" t="s">
        <v>986</v>
      </c>
      <c r="B1458" s="73" t="s">
        <v>1686</v>
      </c>
      <c r="C1458" s="73" t="s">
        <v>1686</v>
      </c>
      <c r="D1458" s="74"/>
    </row>
    <row r="1459" spans="1:4" ht="14.25">
      <c r="A1459" s="65" t="s">
        <v>986</v>
      </c>
      <c r="B1459" s="73" t="s">
        <v>124</v>
      </c>
      <c r="C1459" s="73" t="s">
        <v>124</v>
      </c>
      <c r="D1459" s="74"/>
    </row>
    <row r="1460" spans="1:4" ht="14.25">
      <c r="A1460" s="65" t="s">
        <v>420</v>
      </c>
      <c r="B1460" s="75" t="s">
        <v>180</v>
      </c>
      <c r="C1460" s="75" t="s">
        <v>180</v>
      </c>
      <c r="D1460" s="76"/>
    </row>
    <row r="1461" spans="1:4" ht="14.25">
      <c r="A1461" s="65" t="s">
        <v>420</v>
      </c>
      <c r="B1461" s="75" t="s">
        <v>421</v>
      </c>
      <c r="C1461" s="75" t="s">
        <v>421</v>
      </c>
      <c r="D1461" s="76"/>
    </row>
    <row r="1462" spans="1:4" ht="14.25">
      <c r="A1462" s="65" t="s">
        <v>987</v>
      </c>
      <c r="B1462" s="73" t="s">
        <v>1687</v>
      </c>
      <c r="C1462" s="73" t="s">
        <v>1687</v>
      </c>
      <c r="D1462" s="76"/>
    </row>
    <row r="1463" spans="1:4" ht="14.25">
      <c r="A1463" s="65" t="s">
        <v>987</v>
      </c>
      <c r="B1463" s="73" t="s">
        <v>86</v>
      </c>
      <c r="C1463" s="73" t="s">
        <v>86</v>
      </c>
      <c r="D1463" s="76"/>
    </row>
    <row r="1464" spans="1:4" ht="14.25">
      <c r="A1464" s="65" t="s">
        <v>987</v>
      </c>
      <c r="B1464" s="73" t="s">
        <v>1688</v>
      </c>
      <c r="C1464" s="73" t="s">
        <v>1688</v>
      </c>
      <c r="D1464" s="76"/>
    </row>
    <row r="1465" spans="1:4" ht="14.25">
      <c r="A1465" s="65" t="s">
        <v>988</v>
      </c>
      <c r="B1465" s="73" t="s">
        <v>1689</v>
      </c>
      <c r="C1465" s="73" t="s">
        <v>1689</v>
      </c>
      <c r="D1465" s="74"/>
    </row>
    <row r="1466" spans="1:4" ht="14.25">
      <c r="A1466" s="65" t="s">
        <v>988</v>
      </c>
      <c r="B1466" s="73" t="s">
        <v>1690</v>
      </c>
      <c r="C1466" s="65" t="s">
        <v>1690</v>
      </c>
      <c r="D1466" s="74"/>
    </row>
    <row r="1467" spans="1:4" ht="14.25">
      <c r="A1467" s="65" t="s">
        <v>414</v>
      </c>
      <c r="B1467" s="75" t="s">
        <v>326</v>
      </c>
      <c r="C1467" s="75" t="s">
        <v>326</v>
      </c>
      <c r="D1467" s="76"/>
    </row>
    <row r="1468" spans="1:4" ht="14.25">
      <c r="A1468" s="62" t="s">
        <v>414</v>
      </c>
      <c r="B1468" s="78" t="s">
        <v>181</v>
      </c>
      <c r="C1468" s="78" t="s">
        <v>181</v>
      </c>
      <c r="D1468" s="79"/>
    </row>
    <row r="1469" spans="1:4" ht="14.25">
      <c r="A1469" s="62" t="s">
        <v>414</v>
      </c>
      <c r="B1469" s="105" t="s">
        <v>415</v>
      </c>
      <c r="C1469" s="105" t="s">
        <v>415</v>
      </c>
      <c r="D1469" s="79"/>
    </row>
    <row r="1470" spans="1:4" ht="14.25">
      <c r="A1470" s="62" t="s">
        <v>414</v>
      </c>
      <c r="B1470" s="105" t="s">
        <v>416</v>
      </c>
      <c r="C1470" s="105" t="s">
        <v>416</v>
      </c>
      <c r="D1470" s="76"/>
    </row>
    <row r="1471" spans="1:4" ht="14.25">
      <c r="A1471" s="62" t="s">
        <v>414</v>
      </c>
      <c r="B1471" s="105" t="s">
        <v>417</v>
      </c>
      <c r="C1471" s="105" t="s">
        <v>417</v>
      </c>
      <c r="D1471" s="76"/>
    </row>
    <row r="1472" spans="1:4" ht="14.25">
      <c r="A1472" s="62" t="s">
        <v>414</v>
      </c>
      <c r="B1472" s="105" t="s">
        <v>418</v>
      </c>
      <c r="C1472" s="105" t="s">
        <v>418</v>
      </c>
      <c r="D1472" s="76"/>
    </row>
    <row r="1473" spans="1:4" ht="14.25">
      <c r="A1473" s="62" t="s">
        <v>414</v>
      </c>
      <c r="B1473" s="105" t="s">
        <v>419</v>
      </c>
      <c r="C1473" s="105" t="s">
        <v>419</v>
      </c>
      <c r="D1473" s="76"/>
    </row>
    <row r="1474" spans="1:4" ht="14.25">
      <c r="A1474" s="62" t="s">
        <v>414</v>
      </c>
      <c r="B1474" s="105" t="s">
        <v>179</v>
      </c>
      <c r="C1474" s="105" t="s">
        <v>179</v>
      </c>
      <c r="D1474" s="76"/>
    </row>
    <row r="1475" spans="1:4" ht="14.25">
      <c r="A1475" s="62" t="s">
        <v>422</v>
      </c>
      <c r="B1475" s="106" t="s">
        <v>423</v>
      </c>
      <c r="C1475" s="106" t="s">
        <v>423</v>
      </c>
      <c r="D1475" s="76"/>
    </row>
    <row r="1476" spans="1:4" ht="14.25">
      <c r="A1476" s="62" t="s">
        <v>422</v>
      </c>
      <c r="B1476" s="105" t="s">
        <v>157</v>
      </c>
      <c r="C1476" s="105" t="s">
        <v>157</v>
      </c>
      <c r="D1476" s="76"/>
    </row>
    <row r="1477" spans="1:4" ht="14.25">
      <c r="A1477" s="62" t="s">
        <v>989</v>
      </c>
      <c r="B1477" s="106" t="s">
        <v>656</v>
      </c>
      <c r="C1477" s="106" t="s">
        <v>656</v>
      </c>
      <c r="D1477" s="76"/>
    </row>
    <row r="1478" spans="1:4" ht="14.25">
      <c r="A1478" s="62" t="s">
        <v>989</v>
      </c>
      <c r="B1478" s="106" t="s">
        <v>1691</v>
      </c>
      <c r="C1478" s="106" t="s">
        <v>1691</v>
      </c>
      <c r="D1478" s="76"/>
    </row>
    <row r="1479" spans="1:4" ht="14.25">
      <c r="A1479" s="62" t="s">
        <v>989</v>
      </c>
      <c r="B1479" s="106" t="s">
        <v>657</v>
      </c>
      <c r="C1479" s="106" t="s">
        <v>657</v>
      </c>
      <c r="D1479" s="76"/>
    </row>
    <row r="1480" spans="1:4" ht="14.25">
      <c r="A1480" s="62" t="s">
        <v>989</v>
      </c>
      <c r="B1480" s="106" t="s">
        <v>658</v>
      </c>
      <c r="C1480" s="106" t="s">
        <v>658</v>
      </c>
      <c r="D1480" s="76"/>
    </row>
    <row r="1481" spans="1:4" ht="14.25">
      <c r="A1481" s="62" t="s">
        <v>989</v>
      </c>
      <c r="B1481" s="106" t="s">
        <v>1000</v>
      </c>
      <c r="C1481" s="106" t="s">
        <v>1000</v>
      </c>
      <c r="D1481" s="76"/>
    </row>
    <row r="1482" spans="1:4" ht="14.25">
      <c r="A1482" s="62" t="s">
        <v>989</v>
      </c>
      <c r="B1482" s="106" t="s">
        <v>659</v>
      </c>
      <c r="C1482" s="106" t="s">
        <v>659</v>
      </c>
      <c r="D1482" s="76"/>
    </row>
    <row r="1483" spans="1:4" ht="14.25">
      <c r="A1483" s="62" t="s">
        <v>989</v>
      </c>
      <c r="B1483" s="106" t="s">
        <v>1001</v>
      </c>
      <c r="C1483" s="106" t="s">
        <v>1001</v>
      </c>
      <c r="D1483" s="76"/>
    </row>
    <row r="1484" spans="1:4" ht="14.25">
      <c r="A1484" s="62" t="s">
        <v>989</v>
      </c>
      <c r="B1484" s="106" t="s">
        <v>660</v>
      </c>
      <c r="C1484" s="106" t="s">
        <v>660</v>
      </c>
      <c r="D1484" s="76"/>
    </row>
    <row r="1485" spans="1:4" ht="14.25">
      <c r="A1485" s="62" t="s">
        <v>989</v>
      </c>
      <c r="B1485" s="106" t="s">
        <v>661</v>
      </c>
      <c r="C1485" s="106" t="s">
        <v>661</v>
      </c>
      <c r="D1485" s="76"/>
    </row>
    <row r="1486" spans="1:4" ht="14.25">
      <c r="A1486" s="62" t="s">
        <v>989</v>
      </c>
      <c r="B1486" s="106" t="s">
        <v>662</v>
      </c>
      <c r="C1486" s="106" t="s">
        <v>662</v>
      </c>
      <c r="D1486" s="76"/>
    </row>
    <row r="1487" spans="1:4" ht="14.25">
      <c r="A1487" s="62" t="s">
        <v>989</v>
      </c>
      <c r="B1487" s="106" t="s">
        <v>676</v>
      </c>
      <c r="C1487" s="106" t="s">
        <v>676</v>
      </c>
      <c r="D1487" s="76"/>
    </row>
    <row r="1488" spans="1:4" ht="14.25">
      <c r="A1488" s="62" t="s">
        <v>989</v>
      </c>
      <c r="B1488" s="106" t="s">
        <v>663</v>
      </c>
      <c r="C1488" s="106" t="s">
        <v>663</v>
      </c>
      <c r="D1488" s="76"/>
    </row>
    <row r="1489" spans="1:4" ht="14.25">
      <c r="A1489" s="62" t="s">
        <v>989</v>
      </c>
      <c r="B1489" s="106" t="s">
        <v>675</v>
      </c>
      <c r="C1489" s="106" t="s">
        <v>675</v>
      </c>
      <c r="D1489" s="76"/>
    </row>
    <row r="1490" spans="1:4" ht="14.25">
      <c r="A1490" s="62" t="s">
        <v>989</v>
      </c>
      <c r="B1490" s="106" t="s">
        <v>664</v>
      </c>
      <c r="C1490" s="106" t="s">
        <v>664</v>
      </c>
      <c r="D1490" s="76"/>
    </row>
    <row r="1491" spans="1:4" ht="14.25">
      <c r="A1491" s="62" t="s">
        <v>989</v>
      </c>
      <c r="B1491" s="106" t="s">
        <v>665</v>
      </c>
      <c r="C1491" s="106" t="s">
        <v>665</v>
      </c>
      <c r="D1491" s="76"/>
    </row>
    <row r="1492" spans="1:4" ht="14.25">
      <c r="A1492" s="62" t="s">
        <v>989</v>
      </c>
      <c r="B1492" s="106" t="s">
        <v>666</v>
      </c>
      <c r="C1492" s="106" t="s">
        <v>666</v>
      </c>
      <c r="D1492" s="76"/>
    </row>
    <row r="1493" spans="1:4" ht="14.25">
      <c r="A1493" s="62" t="s">
        <v>989</v>
      </c>
      <c r="B1493" s="106" t="s">
        <v>667</v>
      </c>
      <c r="C1493" s="106" t="s">
        <v>667</v>
      </c>
      <c r="D1493" s="76"/>
    </row>
    <row r="1494" spans="1:4" ht="14.25">
      <c r="A1494" s="62" t="s">
        <v>989</v>
      </c>
      <c r="B1494" s="106" t="s">
        <v>668</v>
      </c>
      <c r="C1494" s="106" t="s">
        <v>668</v>
      </c>
      <c r="D1494" s="76"/>
    </row>
    <row r="1495" spans="1:4" ht="14.25">
      <c r="A1495" s="62" t="s">
        <v>989</v>
      </c>
      <c r="B1495" s="106" t="s">
        <v>669</v>
      </c>
      <c r="C1495" s="106" t="s">
        <v>669</v>
      </c>
      <c r="D1495" s="76"/>
    </row>
    <row r="1496" spans="1:4" ht="14.25">
      <c r="A1496" s="62" t="s">
        <v>989</v>
      </c>
      <c r="B1496" s="106" t="s">
        <v>670</v>
      </c>
      <c r="C1496" s="106" t="s">
        <v>670</v>
      </c>
      <c r="D1496" s="76"/>
    </row>
    <row r="1497" spans="1:4" ht="14.25">
      <c r="A1497" s="62" t="s">
        <v>989</v>
      </c>
      <c r="B1497" s="106" t="s">
        <v>671</v>
      </c>
      <c r="C1497" s="106" t="s">
        <v>671</v>
      </c>
      <c r="D1497" s="76"/>
    </row>
    <row r="1498" spans="1:4" ht="14.25">
      <c r="A1498" s="62" t="s">
        <v>989</v>
      </c>
      <c r="B1498" s="106" t="s">
        <v>672</v>
      </c>
      <c r="C1498" s="106" t="s">
        <v>672</v>
      </c>
      <c r="D1498" s="76"/>
    </row>
    <row r="1499" spans="1:4" ht="14.25">
      <c r="A1499" s="62" t="s">
        <v>989</v>
      </c>
      <c r="B1499" s="106" t="s">
        <v>673</v>
      </c>
      <c r="C1499" s="106" t="s">
        <v>673</v>
      </c>
      <c r="D1499" s="76"/>
    </row>
    <row r="1500" spans="1:4" ht="14.25">
      <c r="A1500" s="62" t="s">
        <v>989</v>
      </c>
      <c r="B1500" s="106" t="s">
        <v>674</v>
      </c>
      <c r="C1500" s="106" t="s">
        <v>674</v>
      </c>
      <c r="D1500" s="76"/>
    </row>
    <row r="1501" spans="1:4" ht="14.25">
      <c r="A1501" s="62" t="s">
        <v>990</v>
      </c>
      <c r="B1501" s="106" t="s">
        <v>1692</v>
      </c>
      <c r="C1501" s="106" t="s">
        <v>1692</v>
      </c>
      <c r="D1501" s="76"/>
    </row>
    <row r="1502" spans="1:4" ht="14.25">
      <c r="A1502" s="62" t="s">
        <v>990</v>
      </c>
      <c r="B1502" s="106" t="s">
        <v>1693</v>
      </c>
      <c r="C1502" s="106" t="s">
        <v>1693</v>
      </c>
      <c r="D1502" s="76"/>
    </row>
    <row r="1503" spans="1:4" ht="14.25">
      <c r="A1503" s="62" t="s">
        <v>598</v>
      </c>
      <c r="B1503" s="105" t="s">
        <v>49</v>
      </c>
      <c r="C1503" s="105" t="s">
        <v>49</v>
      </c>
      <c r="D1503" s="76"/>
    </row>
    <row r="1504" spans="1:4" ht="14.25">
      <c r="A1504" s="62" t="s">
        <v>598</v>
      </c>
      <c r="B1504" s="105" t="s">
        <v>50</v>
      </c>
      <c r="C1504" s="105" t="s">
        <v>50</v>
      </c>
      <c r="D1504" s="76"/>
    </row>
    <row r="1505" spans="1:4" ht="14.25">
      <c r="A1505" s="62" t="s">
        <v>991</v>
      </c>
      <c r="B1505" s="105" t="s">
        <v>120</v>
      </c>
      <c r="C1505" s="105" t="s">
        <v>100</v>
      </c>
      <c r="D1505" s="76"/>
    </row>
    <row r="1506" spans="1:4" ht="14.25">
      <c r="A1506" s="62" t="s">
        <v>991</v>
      </c>
      <c r="B1506" s="105" t="s">
        <v>50</v>
      </c>
      <c r="C1506" s="105" t="s">
        <v>50</v>
      </c>
      <c r="D1506" s="76"/>
    </row>
    <row r="1507" spans="1:4" ht="14.25">
      <c r="A1507" s="62" t="s">
        <v>991</v>
      </c>
      <c r="B1507" s="105" t="s">
        <v>49</v>
      </c>
      <c r="C1507" s="105" t="s">
        <v>49</v>
      </c>
      <c r="D1507" s="76"/>
    </row>
    <row r="1508" spans="1:4" ht="14.25">
      <c r="A1508" s="109" t="s">
        <v>1750</v>
      </c>
      <c r="B1508" s="110" t="s">
        <v>138</v>
      </c>
      <c r="C1508" s="110" t="s">
        <v>138</v>
      </c>
      <c r="D1508" s="74"/>
    </row>
    <row r="1509" spans="1:4" ht="14.25">
      <c r="A1509" s="109" t="s">
        <v>1750</v>
      </c>
      <c r="B1509" s="110" t="s">
        <v>1751</v>
      </c>
      <c r="C1509" s="110" t="s">
        <v>1751</v>
      </c>
      <c r="D1509" s="74"/>
    </row>
    <row r="1510" spans="1:4" ht="14.25">
      <c r="A1510" s="109" t="s">
        <v>1750</v>
      </c>
      <c r="B1510" s="110" t="s">
        <v>1752</v>
      </c>
      <c r="C1510" s="110" t="s">
        <v>1752</v>
      </c>
      <c r="D1510" s="74"/>
    </row>
    <row r="1511" spans="1:4" ht="14.25">
      <c r="A1511" s="109" t="s">
        <v>1750</v>
      </c>
      <c r="B1511" s="110" t="s">
        <v>1753</v>
      </c>
      <c r="C1511" s="110" t="s">
        <v>1753</v>
      </c>
      <c r="D1511" s="74"/>
    </row>
    <row r="1512" spans="1:4" ht="14.25">
      <c r="A1512" s="109" t="s">
        <v>1750</v>
      </c>
      <c r="B1512" s="110" t="s">
        <v>1754</v>
      </c>
      <c r="C1512" s="110" t="s">
        <v>1754</v>
      </c>
      <c r="D1512" s="74"/>
    </row>
    <row r="1513" spans="1:4" ht="14.25">
      <c r="A1513" s="109" t="s">
        <v>1750</v>
      </c>
      <c r="B1513" s="110" t="s">
        <v>1755</v>
      </c>
      <c r="C1513" s="110" t="s">
        <v>1755</v>
      </c>
      <c r="D1513" s="74"/>
    </row>
    <row r="1514" spans="1:4" ht="14.25">
      <c r="A1514" s="109" t="s">
        <v>1750</v>
      </c>
      <c r="B1514" s="110" t="s">
        <v>1756</v>
      </c>
      <c r="C1514" s="110" t="s">
        <v>1756</v>
      </c>
      <c r="D1514" s="74"/>
    </row>
    <row r="1515" spans="1:4" ht="14.25">
      <c r="A1515" s="109" t="s">
        <v>1750</v>
      </c>
      <c r="B1515" s="110" t="s">
        <v>1757</v>
      </c>
      <c r="C1515" s="110" t="s">
        <v>1757</v>
      </c>
      <c r="D1515" s="74"/>
    </row>
    <row r="1516" spans="1:4" ht="14.25">
      <c r="A1516" s="109" t="s">
        <v>1750</v>
      </c>
      <c r="B1516" s="110" t="s">
        <v>1758</v>
      </c>
      <c r="C1516" s="110" t="s">
        <v>1758</v>
      </c>
      <c r="D1516" s="74"/>
    </row>
    <row r="1517" spans="1:4" ht="14.25">
      <c r="A1517" s="109" t="s">
        <v>1750</v>
      </c>
      <c r="B1517" s="110" t="s">
        <v>1759</v>
      </c>
      <c r="C1517" s="110" t="s">
        <v>1759</v>
      </c>
      <c r="D1517" s="81"/>
    </row>
    <row r="1518" spans="1:4" ht="14.25">
      <c r="A1518" s="65" t="s">
        <v>1773</v>
      </c>
      <c r="B1518" s="73" t="s">
        <v>655</v>
      </c>
      <c r="C1518" s="73" t="s">
        <v>655</v>
      </c>
      <c r="D1518" s="74"/>
    </row>
    <row r="1519" spans="1:4" ht="14.25">
      <c r="A1519" s="65" t="s">
        <v>1773</v>
      </c>
      <c r="B1519" s="73" t="s">
        <v>315</v>
      </c>
      <c r="C1519" s="73" t="s">
        <v>315</v>
      </c>
      <c r="D1519" s="74"/>
    </row>
    <row r="1520" spans="1:4" ht="14.25">
      <c r="A1520" s="65" t="s">
        <v>1773</v>
      </c>
      <c r="B1520" s="73" t="s">
        <v>1739</v>
      </c>
      <c r="C1520" s="73" t="s">
        <v>1739</v>
      </c>
      <c r="D1520" s="74"/>
    </row>
    <row r="1521" spans="1:4" ht="14.25">
      <c r="A1521" s="65" t="s">
        <v>1773</v>
      </c>
      <c r="B1521" s="80" t="s">
        <v>1736</v>
      </c>
      <c r="C1521" s="80" t="s">
        <v>1736</v>
      </c>
      <c r="D1521" s="81"/>
    </row>
  </sheetData>
  <pageMargins left="0.7" right="0.7" top="0.75" bottom="0.75" header="0.3" footer="0.3"/>
  <headerFooter>
    <oddHeader>&amp;C&amp;"Calibri"&amp;10&amp;K000000 PUBLIC&amp;1#_x000D_&amp;G</oddHeader>
    <oddFooter>&amp;C_x000D_&amp;1#&amp;"Calibri"&amp;10&amp;K000000 PUBLIC</oddFooter>
  </headerFooter>
  <legacyDrawing r:id="rId1"/>
  <legacyDrawingHF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6"/>
  <dimension ref="D6:E14"/>
  <sheetViews>
    <sheetView workbookViewId="0">
      <selection activeCell="B423" sqref="B423:B448"/>
    </sheetView>
  </sheetViews>
  <sheetFormatPr defaultColWidth="9.1328125" defaultRowHeight="14.25"/>
  <cols>
    <col min="1" max="3" width="9.1328125" style="113"/>
    <col min="4" max="4" width="48.59765625" style="113" customWidth="1"/>
    <col min="5" max="16384" width="9.1328125" style="113"/>
  </cols>
  <sheetData>
    <row r="6" spans="4:5">
      <c r="D6" s="111" t="s">
        <v>1767</v>
      </c>
      <c r="E6" s="112">
        <v>1</v>
      </c>
    </row>
    <row r="7" spans="4:5">
      <c r="D7" s="111" t="s">
        <v>1768</v>
      </c>
      <c r="E7" s="112">
        <v>1</v>
      </c>
    </row>
    <row r="8" spans="4:5">
      <c r="D8" s="111" t="s">
        <v>467</v>
      </c>
      <c r="E8" s="112">
        <v>1</v>
      </c>
    </row>
    <row r="9" spans="4:5">
      <c r="D9" s="111" t="s">
        <v>1681</v>
      </c>
      <c r="E9" s="112">
        <v>1</v>
      </c>
    </row>
    <row r="10" spans="4:5">
      <c r="D10" s="114" t="s">
        <v>1769</v>
      </c>
      <c r="E10" s="115">
        <v>2</v>
      </c>
    </row>
    <row r="11" spans="4:5">
      <c r="D11" s="111" t="s">
        <v>1770</v>
      </c>
      <c r="E11" s="112">
        <v>1</v>
      </c>
    </row>
    <row r="12" spans="4:5">
      <c r="D12" s="114" t="s">
        <v>1771</v>
      </c>
      <c r="E12" s="115">
        <v>1</v>
      </c>
    </row>
    <row r="13" spans="4:5">
      <c r="D13" s="111" t="s">
        <v>1778</v>
      </c>
      <c r="E13" s="112">
        <v>1</v>
      </c>
    </row>
    <row r="14" spans="4:5">
      <c r="D14" s="114" t="s">
        <v>1779</v>
      </c>
      <c r="E14" s="115">
        <v>2</v>
      </c>
    </row>
  </sheetData>
  <pageMargins left="0.7" right="0.7" top="0.75" bottom="0.75" header="0.3" footer="0.3"/>
  <headerFooter>
    <oddHeader>&amp;C&amp;"Calibri"&amp;10&amp;K000000 PUBLIC&amp;1#_x000D_&amp;G</oddHeader>
    <oddFooter>&amp;C_x000D_&amp;1#&amp;"Calibri"&amp;10&amp;K000000 PUBLIC</oddFooter>
  </headerFooter>
  <legacyDrawingHF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12"/>
  <sheetViews>
    <sheetView workbookViewId="0"/>
  </sheetViews>
  <sheetFormatPr defaultRowHeight="12.75"/>
  <sheetData>
    <row r="1" spans="1:14" ht="14.25">
      <c r="A1" s="14" t="s">
        <v>51</v>
      </c>
      <c r="B1" s="14"/>
      <c r="C1" s="14"/>
      <c r="D1" s="14"/>
      <c r="E1" s="14"/>
      <c r="F1" s="15"/>
      <c r="G1" s="15"/>
      <c r="H1" s="15"/>
      <c r="I1" s="15"/>
      <c r="J1" s="14"/>
      <c r="K1" s="15"/>
      <c r="L1" s="15"/>
      <c r="M1" s="15"/>
      <c r="N1" s="18"/>
    </row>
    <row r="2" spans="1:14" ht="114">
      <c r="A2" s="4" t="s">
        <v>33</v>
      </c>
      <c r="B2" s="3" t="s">
        <v>34</v>
      </c>
      <c r="C2" s="3" t="s">
        <v>3</v>
      </c>
      <c r="D2" s="3" t="s">
        <v>57</v>
      </c>
      <c r="E2" s="4" t="s">
        <v>58</v>
      </c>
      <c r="F2" s="6" t="s">
        <v>59</v>
      </c>
      <c r="G2" s="5" t="s">
        <v>36</v>
      </c>
      <c r="H2" s="5" t="s">
        <v>37</v>
      </c>
      <c r="I2" s="6" t="s">
        <v>38</v>
      </c>
      <c r="J2" s="9" t="s">
        <v>60</v>
      </c>
      <c r="K2" s="5" t="s">
        <v>61</v>
      </c>
      <c r="L2" s="5" t="s">
        <v>62</v>
      </c>
      <c r="M2" s="6" t="s">
        <v>63</v>
      </c>
      <c r="N2" s="19" t="s">
        <v>64</v>
      </c>
    </row>
    <row r="3" spans="1:14" ht="14.25">
      <c r="A3" s="10" t="s">
        <v>0</v>
      </c>
      <c r="B3" s="33" t="s">
        <v>16</v>
      </c>
      <c r="C3" s="8" t="str">
        <f>A3</f>
        <v>Balance Sheet - Assets</v>
      </c>
      <c r="D3" s="11" t="s">
        <v>73</v>
      </c>
      <c r="E3" s="11" t="str">
        <f>B3</f>
        <v>IU_1.1</v>
      </c>
      <c r="F3" s="34"/>
      <c r="G3" s="34"/>
      <c r="H3" s="34"/>
      <c r="I3" s="34"/>
      <c r="J3" s="11" t="s">
        <v>49</v>
      </c>
      <c r="K3" s="16"/>
      <c r="L3" s="16"/>
      <c r="M3" s="16"/>
      <c r="N3" s="16"/>
    </row>
    <row r="4" spans="1:14" ht="14.25">
      <c r="A4" s="12" t="s">
        <v>1</v>
      </c>
      <c r="B4" s="35" t="s">
        <v>19</v>
      </c>
      <c r="C4" s="36" t="str">
        <f t="shared" ref="C4:C11" si="0">A4</f>
        <v>Balance Sheet - Liabilities</v>
      </c>
      <c r="D4" s="13" t="s">
        <v>73</v>
      </c>
      <c r="E4" s="13" t="str">
        <f>B4</f>
        <v>IU_1.2</v>
      </c>
      <c r="F4" s="37"/>
      <c r="G4" s="37"/>
      <c r="H4" s="37"/>
      <c r="I4" s="37"/>
      <c r="J4" s="13" t="s">
        <v>49</v>
      </c>
      <c r="K4" s="17"/>
      <c r="L4" s="17"/>
      <c r="M4" s="17"/>
      <c r="N4" s="17"/>
    </row>
    <row r="5" spans="1:14" ht="14.25">
      <c r="A5" s="10" t="s">
        <v>26</v>
      </c>
      <c r="B5" s="33" t="s">
        <v>20</v>
      </c>
      <c r="C5" s="8" t="str">
        <f t="shared" si="0"/>
        <v>Income Statement - Policyholders</v>
      </c>
      <c r="D5" s="11" t="s">
        <v>74</v>
      </c>
      <c r="E5" s="11" t="str">
        <f t="shared" ref="E5:E11" si="1">B5</f>
        <v>IU_2.1</v>
      </c>
      <c r="F5" s="34"/>
      <c r="G5" s="34"/>
      <c r="H5" s="34"/>
      <c r="I5" s="34"/>
      <c r="J5" s="11" t="s">
        <v>49</v>
      </c>
      <c r="K5" s="16"/>
      <c r="L5" s="16"/>
      <c r="M5" s="16"/>
      <c r="N5" s="16"/>
    </row>
    <row r="6" spans="1:14" ht="14.25">
      <c r="A6" s="12" t="s">
        <v>9</v>
      </c>
      <c r="B6" s="35" t="s">
        <v>17</v>
      </c>
      <c r="C6" s="36" t="str">
        <f t="shared" si="0"/>
        <v>Income Statement - Shareholders</v>
      </c>
      <c r="D6" s="13" t="s">
        <v>74</v>
      </c>
      <c r="E6" s="13" t="str">
        <f t="shared" si="1"/>
        <v>IU_2.2</v>
      </c>
      <c r="F6" s="37"/>
      <c r="G6" s="37"/>
      <c r="H6" s="37"/>
      <c r="I6" s="37"/>
      <c r="J6" s="13" t="s">
        <v>49</v>
      </c>
      <c r="K6" s="17"/>
      <c r="L6" s="17"/>
      <c r="M6" s="17"/>
      <c r="N6" s="17"/>
    </row>
    <row r="7" spans="1:14" ht="14.25">
      <c r="A7" s="10" t="s">
        <v>2</v>
      </c>
      <c r="B7" s="33" t="s">
        <v>21</v>
      </c>
      <c r="C7" s="8" t="str">
        <f t="shared" si="0"/>
        <v>Solvency Analysis - Statement of Solvency</v>
      </c>
      <c r="D7" s="11" t="s">
        <v>75</v>
      </c>
      <c r="E7" s="11" t="str">
        <f t="shared" si="1"/>
        <v>IU_3.1</v>
      </c>
      <c r="F7" s="34"/>
      <c r="G7" s="34"/>
      <c r="H7" s="34"/>
      <c r="I7" s="34"/>
      <c r="J7" s="11" t="s">
        <v>49</v>
      </c>
      <c r="K7" s="16"/>
      <c r="L7" s="16"/>
      <c r="M7" s="16"/>
      <c r="N7" s="16"/>
    </row>
    <row r="8" spans="1:14" ht="14.25">
      <c r="A8" s="12" t="s">
        <v>27</v>
      </c>
      <c r="B8" s="35" t="s">
        <v>22</v>
      </c>
      <c r="C8" s="36" t="str">
        <f t="shared" si="0"/>
        <v>Solvency Analysis - Required Solvency Margin - General and Health Insurance</v>
      </c>
      <c r="D8" s="13" t="s">
        <v>75</v>
      </c>
      <c r="E8" s="13" t="str">
        <f t="shared" si="1"/>
        <v>IU_3.2</v>
      </c>
      <c r="F8" s="37"/>
      <c r="G8" s="37"/>
      <c r="H8" s="37"/>
      <c r="I8" s="37"/>
      <c r="J8" s="13" t="s">
        <v>49</v>
      </c>
      <c r="K8" s="17"/>
      <c r="L8" s="17"/>
      <c r="M8" s="17"/>
      <c r="N8" s="17"/>
    </row>
    <row r="9" spans="1:14" ht="14.25">
      <c r="A9" s="10" t="s">
        <v>28</v>
      </c>
      <c r="B9" s="33" t="s">
        <v>18</v>
      </c>
      <c r="C9" s="8" t="str">
        <f t="shared" si="0"/>
        <v>Solvency Analysis - Required Solvency Margin - Protection and Savings Insurance</v>
      </c>
      <c r="D9" s="11" t="s">
        <v>75</v>
      </c>
      <c r="E9" s="11" t="str">
        <f t="shared" si="1"/>
        <v>IU_3.3</v>
      </c>
      <c r="F9" s="34"/>
      <c r="G9" s="34"/>
      <c r="H9" s="34"/>
      <c r="I9" s="34"/>
      <c r="J9" s="11" t="s">
        <v>49</v>
      </c>
      <c r="K9" s="16"/>
      <c r="L9" s="16"/>
      <c r="M9" s="16"/>
      <c r="N9" s="16"/>
    </row>
    <row r="10" spans="1:14" ht="14.25">
      <c r="A10" s="12" t="s">
        <v>4</v>
      </c>
      <c r="B10" s="35" t="s">
        <v>23</v>
      </c>
      <c r="C10" s="36" t="str">
        <f t="shared" si="0"/>
        <v xml:space="preserve">Asset Analysis - Policyholder Investments Breakdown </v>
      </c>
      <c r="D10" s="13" t="s">
        <v>76</v>
      </c>
      <c r="E10" s="13" t="str">
        <f t="shared" si="1"/>
        <v>IU_4.1</v>
      </c>
      <c r="F10" s="37"/>
      <c r="G10" s="37"/>
      <c r="H10" s="37"/>
      <c r="I10" s="37"/>
      <c r="J10" s="13" t="s">
        <v>49</v>
      </c>
      <c r="K10" s="17"/>
      <c r="L10" s="17"/>
      <c r="M10" s="17"/>
      <c r="N10" s="17"/>
    </row>
    <row r="11" spans="1:14" ht="14.25">
      <c r="A11" s="10" t="s">
        <v>8</v>
      </c>
      <c r="B11" s="33" t="s">
        <v>24</v>
      </c>
      <c r="C11" s="38" t="str">
        <f t="shared" si="0"/>
        <v>Asset Analysis - Calculation of Admissible Assets</v>
      </c>
      <c r="D11" s="11" t="s">
        <v>76</v>
      </c>
      <c r="E11" s="11" t="str">
        <f t="shared" si="1"/>
        <v>IU_4.2</v>
      </c>
      <c r="F11" s="34"/>
      <c r="G11" s="34"/>
      <c r="H11" s="34"/>
      <c r="I11" s="34"/>
      <c r="J11" s="11" t="s">
        <v>49</v>
      </c>
      <c r="K11" s="20"/>
      <c r="L11" s="20"/>
      <c r="M11" s="20"/>
      <c r="N11" s="16"/>
    </row>
    <row r="12" spans="1:14" ht="14.25">
      <c r="A12" s="12" t="s">
        <v>10</v>
      </c>
      <c r="B12" s="35" t="s">
        <v>25</v>
      </c>
      <c r="C12" s="36" t="str">
        <f>A12</f>
        <v>Non-Financial Information - Significant Shareholders</v>
      </c>
      <c r="D12" s="13" t="s">
        <v>77</v>
      </c>
      <c r="E12" s="13" t="str">
        <f>B12</f>
        <v>IU_5.1</v>
      </c>
      <c r="F12" s="37"/>
      <c r="G12" s="37"/>
      <c r="H12" s="37"/>
      <c r="I12" s="37"/>
      <c r="J12" s="39" t="s">
        <v>50</v>
      </c>
      <c r="K12" s="21"/>
      <c r="L12" s="21"/>
      <c r="M12" s="21"/>
      <c r="N12" s="21"/>
    </row>
  </sheetData>
  <pageMargins left="0.7" right="0.7" top="0.75" bottom="0.75" header="0.3" footer="0.3"/>
  <headerFooter>
    <oddHeader>&amp;C&amp;"Calibri"&amp;10&amp;K000000 PUBLIC&amp;1#_x000D_&amp;G</oddHeader>
    <oddFooter>&amp;C_x000D_&amp;1#&amp;"Calibri"&amp;10&amp;K000000 PUBLIC</oddFooter>
  </headerFooter>
  <legacyDrawingHF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C3"/>
  <sheetViews>
    <sheetView workbookViewId="0"/>
  </sheetViews>
  <sheetFormatPr defaultRowHeight="12.75"/>
  <sheetData>
    <row r="1" spans="1:3" ht="13.15">
      <c r="A1" s="22" t="s">
        <v>52</v>
      </c>
      <c r="C1" s="22" t="s">
        <v>81</v>
      </c>
    </row>
    <row r="2" spans="1:3">
      <c r="A2" s="23" t="s">
        <v>49</v>
      </c>
      <c r="C2" s="23" t="s">
        <v>80</v>
      </c>
    </row>
    <row r="3" spans="1:3">
      <c r="A3" s="24" t="s">
        <v>50</v>
      </c>
      <c r="C3" s="24" t="s">
        <v>82</v>
      </c>
    </row>
  </sheetData>
  <pageMargins left="0.7" right="0.7" top="0.75" bottom="0.75" header="0.3" footer="0.3"/>
  <headerFooter>
    <oddHeader>&amp;C&amp;"Calibri"&amp;10&amp;K000000 PUBLIC&amp;1#_x000D_&amp;G</oddHeader>
    <oddFooter>&amp;C_x000D_&amp;1#&amp;"Calibri"&amp;10&amp;K000000 PUBLIC</oddFooter>
  </headerFooter>
  <legacyDrawingHF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O34"/>
  <sheetViews>
    <sheetView showGridLines="0" zoomScaleNormal="100" zoomScaleSheetLayoutView="115" workbookViewId="0">
      <selection activeCell="J3" sqref="J3"/>
    </sheetView>
  </sheetViews>
  <sheetFormatPr defaultColWidth="8.59765625" defaultRowHeight="14.25"/>
  <cols>
    <col min="1" max="1" width="3.59765625" style="376" customWidth="1"/>
    <col min="2" max="2" width="25.73046875" style="376" customWidth="1"/>
    <col min="3" max="3" width="9.265625" style="376" customWidth="1"/>
    <col min="4" max="4" width="10.3984375" style="376" customWidth="1"/>
    <col min="5" max="5" width="24" style="376" customWidth="1" collapsed="1"/>
    <col min="6" max="6" width="3.3984375" style="376" customWidth="1"/>
    <col min="7" max="7" width="4.265625" style="376" customWidth="1"/>
    <col min="8" max="8" width="7.1328125" style="376" customWidth="1"/>
    <col min="9" max="14" width="8.59765625" style="376"/>
    <col min="15" max="15" width="2.265625" style="376" customWidth="1"/>
    <col min="16" max="16384" width="8.59765625" style="376"/>
  </cols>
  <sheetData>
    <row r="1" spans="1:15" ht="18.399999999999999" customHeight="1" thickBot="1">
      <c r="B1" s="405" t="s">
        <v>1804</v>
      </c>
    </row>
    <row r="2" spans="1:15" ht="13.5" customHeight="1">
      <c r="B2" s="727" t="s">
        <v>2046</v>
      </c>
      <c r="C2" s="930"/>
      <c r="D2" s="930"/>
      <c r="E2" s="931"/>
    </row>
    <row r="3" spans="1:15" ht="13.5" customHeight="1">
      <c r="B3" s="728" t="s">
        <v>2047</v>
      </c>
      <c r="C3" s="932"/>
      <c r="D3" s="933"/>
      <c r="E3" s="934"/>
    </row>
    <row r="4" spans="1:15" ht="13.5" customHeight="1" thickBot="1">
      <c r="B4" s="729" t="s">
        <v>638</v>
      </c>
      <c r="C4" s="935" t="s">
        <v>2444</v>
      </c>
      <c r="D4" s="936"/>
      <c r="E4" s="937"/>
    </row>
    <row r="5" spans="1:15" ht="9" customHeight="1">
      <c r="E5" s="404"/>
    </row>
    <row r="6" spans="1:15" ht="1.9" customHeight="1">
      <c r="A6" s="363"/>
      <c r="B6" s="378"/>
      <c r="C6" s="363"/>
      <c r="D6" s="363"/>
      <c r="E6" s="363"/>
      <c r="F6" s="363"/>
      <c r="G6" s="363"/>
      <c r="H6" s="363"/>
      <c r="I6" s="363"/>
      <c r="J6" s="363"/>
      <c r="K6" s="363"/>
      <c r="L6" s="363"/>
      <c r="M6" s="363"/>
      <c r="N6" s="363"/>
      <c r="O6" s="363"/>
    </row>
    <row r="7" spans="1:15" ht="22.5">
      <c r="A7" s="942" t="s">
        <v>1792</v>
      </c>
      <c r="B7" s="942"/>
      <c r="C7" s="942"/>
      <c r="D7" s="942"/>
      <c r="E7" s="942"/>
      <c r="F7" s="942"/>
      <c r="G7" s="942"/>
      <c r="H7" s="942"/>
      <c r="I7" s="942"/>
      <c r="J7" s="942"/>
      <c r="K7" s="942"/>
      <c r="L7" s="942"/>
      <c r="M7" s="942"/>
      <c r="N7" s="942"/>
      <c r="O7" s="942"/>
    </row>
    <row r="8" spans="1:15" ht="22.5">
      <c r="A8" s="942" t="s">
        <v>1793</v>
      </c>
      <c r="B8" s="942"/>
      <c r="C8" s="942"/>
      <c r="D8" s="942"/>
      <c r="E8" s="942"/>
      <c r="F8" s="942"/>
      <c r="G8" s="942"/>
      <c r="H8" s="942"/>
      <c r="I8" s="942"/>
      <c r="J8" s="942"/>
      <c r="K8" s="942"/>
      <c r="L8" s="942"/>
      <c r="M8" s="942"/>
      <c r="N8" s="942"/>
      <c r="O8" s="942"/>
    </row>
    <row r="9" spans="1:15" ht="25.15" thickBot="1">
      <c r="A9" s="943" t="s">
        <v>1805</v>
      </c>
      <c r="B9" s="943"/>
      <c r="C9" s="943"/>
      <c r="D9" s="943"/>
      <c r="E9" s="943"/>
      <c r="F9" s="943"/>
      <c r="G9" s="943"/>
      <c r="H9" s="943"/>
      <c r="I9" s="943"/>
      <c r="J9" s="943"/>
      <c r="K9" s="363"/>
      <c r="L9" s="363"/>
      <c r="M9" s="363"/>
      <c r="N9" s="363"/>
      <c r="O9" s="363"/>
    </row>
    <row r="10" spans="1:15" ht="15.75" customHeight="1">
      <c r="A10" s="944"/>
      <c r="B10" s="945" t="s">
        <v>2126</v>
      </c>
      <c r="C10" s="946"/>
      <c r="D10" s="946"/>
      <c r="E10" s="946"/>
      <c r="F10" s="946"/>
      <c r="G10" s="946"/>
      <c r="H10" s="946"/>
      <c r="I10" s="946"/>
      <c r="J10" s="946"/>
      <c r="K10" s="946"/>
      <c r="L10" s="946"/>
      <c r="M10" s="946"/>
      <c r="N10" s="947"/>
      <c r="O10" s="379"/>
    </row>
    <row r="11" spans="1:15" ht="15.4">
      <c r="A11" s="944"/>
      <c r="B11" s="948"/>
      <c r="C11" s="949"/>
      <c r="D11" s="949"/>
      <c r="E11" s="949"/>
      <c r="F11" s="949"/>
      <c r="G11" s="949"/>
      <c r="H11" s="949"/>
      <c r="I11" s="949"/>
      <c r="J11" s="949"/>
      <c r="K11" s="949"/>
      <c r="L11" s="949"/>
      <c r="M11" s="949"/>
      <c r="N11" s="950"/>
      <c r="O11" s="379"/>
    </row>
    <row r="12" spans="1:15" ht="15.4">
      <c r="A12" s="944"/>
      <c r="B12" s="948"/>
      <c r="C12" s="949"/>
      <c r="D12" s="949"/>
      <c r="E12" s="949"/>
      <c r="F12" s="949"/>
      <c r="G12" s="949"/>
      <c r="H12" s="949"/>
      <c r="I12" s="949"/>
      <c r="J12" s="949"/>
      <c r="K12" s="949"/>
      <c r="L12" s="949"/>
      <c r="M12" s="949"/>
      <c r="N12" s="950"/>
      <c r="O12" s="379"/>
    </row>
    <row r="13" spans="1:15" ht="15.4" customHeight="1">
      <c r="A13" s="364"/>
      <c r="B13" s="921" t="s">
        <v>2404</v>
      </c>
      <c r="C13" s="364"/>
      <c r="D13" s="364"/>
      <c r="E13" s="364"/>
      <c r="F13" s="364"/>
      <c r="G13" s="364"/>
      <c r="H13" s="364"/>
      <c r="I13" s="364"/>
      <c r="J13" s="364"/>
      <c r="K13" s="364"/>
      <c r="L13" s="364"/>
      <c r="M13" s="364"/>
      <c r="N13" s="380"/>
      <c r="O13" s="364"/>
    </row>
    <row r="14" spans="1:15" ht="21.4" customHeight="1">
      <c r="A14" s="366"/>
      <c r="B14" s="381" t="s">
        <v>2048</v>
      </c>
      <c r="C14" s="365"/>
      <c r="D14" s="365"/>
      <c r="E14" s="365"/>
      <c r="F14" s="366"/>
      <c r="G14" s="366"/>
      <c r="H14" s="365"/>
      <c r="I14" s="365" t="s">
        <v>2049</v>
      </c>
      <c r="J14" s="365"/>
      <c r="K14" s="365"/>
      <c r="L14" s="365"/>
      <c r="M14" s="365"/>
      <c r="N14" s="382"/>
      <c r="O14" s="366"/>
    </row>
    <row r="15" spans="1:15">
      <c r="A15" s="383"/>
      <c r="B15" s="938" t="s">
        <v>2407</v>
      </c>
      <c r="C15" s="939"/>
      <c r="D15" s="939"/>
      <c r="E15" s="939"/>
      <c r="F15" s="939"/>
      <c r="G15" s="939"/>
      <c r="H15" s="367"/>
      <c r="I15" s="940">
        <v>0</v>
      </c>
      <c r="J15" s="940"/>
      <c r="K15" s="940"/>
      <c r="L15" s="940"/>
      <c r="M15" s="940"/>
      <c r="N15" s="941"/>
      <c r="O15" s="366"/>
    </row>
    <row r="16" spans="1:15" ht="4.1500000000000004" customHeight="1">
      <c r="A16" s="366"/>
      <c r="B16" s="381"/>
      <c r="C16" s="366"/>
      <c r="D16" s="366"/>
      <c r="E16" s="366"/>
      <c r="F16" s="366"/>
      <c r="G16" s="366"/>
      <c r="H16" s="366"/>
      <c r="I16" s="366"/>
      <c r="J16" s="366"/>
      <c r="K16" s="366"/>
      <c r="L16" s="366"/>
      <c r="M16" s="366"/>
      <c r="N16" s="382"/>
      <c r="O16" s="366"/>
    </row>
    <row r="17" spans="1:15" ht="16.5" customHeight="1" thickBot="1">
      <c r="A17" s="366"/>
      <c r="B17" s="384" t="s">
        <v>1806</v>
      </c>
      <c r="C17" s="385"/>
      <c r="D17" s="928" t="s">
        <v>2443</v>
      </c>
      <c r="E17" s="928"/>
      <c r="F17" s="928"/>
      <c r="G17" s="928"/>
      <c r="H17" s="385"/>
      <c r="I17" s="386" t="s">
        <v>1794</v>
      </c>
      <c r="J17" s="385"/>
      <c r="K17" s="928" t="s">
        <v>2443</v>
      </c>
      <c r="L17" s="928"/>
      <c r="M17" s="928"/>
      <c r="N17" s="929"/>
      <c r="O17" s="366"/>
    </row>
    <row r="18" spans="1:15" ht="16.5" customHeight="1">
      <c r="A18" s="366"/>
      <c r="B18" s="365"/>
      <c r="C18" s="366"/>
      <c r="D18" s="770"/>
      <c r="E18" s="770"/>
      <c r="F18" s="770"/>
      <c r="G18" s="770"/>
      <c r="H18" s="366"/>
      <c r="I18" s="365"/>
      <c r="J18" s="366"/>
      <c r="K18" s="770"/>
      <c r="L18" s="770"/>
      <c r="M18" s="770"/>
      <c r="N18" s="770"/>
      <c r="O18" s="366"/>
    </row>
    <row r="19" spans="1:15" ht="4.1500000000000004" customHeight="1">
      <c r="A19" s="377"/>
      <c r="B19" s="368"/>
      <c r="C19" s="368"/>
      <c r="D19" s="368"/>
      <c r="E19" s="368"/>
      <c r="F19" s="368"/>
      <c r="G19" s="368"/>
      <c r="H19" s="368"/>
      <c r="I19" s="368"/>
      <c r="J19" s="368"/>
      <c r="K19" s="368"/>
      <c r="L19" s="368"/>
      <c r="M19" s="368"/>
      <c r="N19" s="368"/>
      <c r="O19" s="368"/>
    </row>
    <row r="20" spans="1:15">
      <c r="A20" s="388" t="s">
        <v>2050</v>
      </c>
      <c r="B20" s="368"/>
      <c r="C20" s="368"/>
      <c r="D20" s="368"/>
      <c r="E20" s="368"/>
      <c r="F20" s="368"/>
      <c r="G20" s="368"/>
      <c r="H20" s="368"/>
      <c r="I20" s="368"/>
      <c r="J20" s="368"/>
      <c r="K20" s="368"/>
      <c r="L20" s="368"/>
      <c r="M20" s="368"/>
      <c r="N20" s="368"/>
      <c r="O20" s="368"/>
    </row>
    <row r="21" spans="1:15">
      <c r="A21" s="377" t="s">
        <v>2051</v>
      </c>
      <c r="B21" s="368"/>
      <c r="C21" s="368"/>
      <c r="D21" s="368"/>
      <c r="E21" s="368"/>
      <c r="F21" s="368"/>
      <c r="G21" s="368"/>
      <c r="H21" s="368"/>
      <c r="I21" s="368"/>
      <c r="J21" s="368"/>
      <c r="K21" s="368"/>
      <c r="L21" s="368"/>
      <c r="M21" s="368"/>
      <c r="N21" s="368"/>
      <c r="O21" s="368"/>
    </row>
    <row r="22" spans="1:15">
      <c r="A22" s="377" t="s">
        <v>2052</v>
      </c>
      <c r="B22" s="368"/>
      <c r="C22" s="368"/>
      <c r="D22" s="368"/>
      <c r="E22" s="368"/>
      <c r="F22" s="368"/>
      <c r="G22" s="368"/>
      <c r="H22" s="368"/>
      <c r="I22" s="368"/>
      <c r="J22" s="368"/>
      <c r="K22" s="368"/>
      <c r="L22" s="368"/>
      <c r="M22" s="368"/>
      <c r="N22" s="368"/>
      <c r="O22" s="368"/>
    </row>
    <row r="23" spans="1:15">
      <c r="A23" s="377"/>
      <c r="B23" s="368"/>
      <c r="C23" s="368"/>
      <c r="D23" s="368"/>
      <c r="E23" s="368"/>
      <c r="F23" s="368"/>
      <c r="G23" s="368"/>
      <c r="H23" s="368"/>
      <c r="I23" s="368"/>
      <c r="J23" s="368"/>
      <c r="K23" s="368"/>
      <c r="L23" s="368"/>
      <c r="M23" s="368"/>
      <c r="N23" s="368"/>
      <c r="O23" s="368"/>
    </row>
    <row r="24" spans="1:15">
      <c r="A24" s="377" t="s">
        <v>2102</v>
      </c>
      <c r="B24" s="387"/>
      <c r="C24" s="368"/>
      <c r="D24" s="368"/>
      <c r="E24" s="368"/>
      <c r="F24" s="377" t="s">
        <v>2102</v>
      </c>
      <c r="G24" s="387"/>
      <c r="H24" s="368"/>
      <c r="I24" s="368"/>
      <c r="J24" s="368"/>
      <c r="K24" s="368"/>
      <c r="L24" s="368"/>
      <c r="M24" s="368"/>
      <c r="N24" s="368"/>
      <c r="O24" s="368"/>
    </row>
    <row r="25" spans="1:15">
      <c r="A25" s="781">
        <v>1</v>
      </c>
      <c r="B25" s="368" t="s">
        <v>604</v>
      </c>
      <c r="C25" s="368"/>
      <c r="D25" s="368"/>
      <c r="E25" s="368" t="s">
        <v>2113</v>
      </c>
      <c r="F25" s="781">
        <v>10</v>
      </c>
      <c r="G25" s="368" t="s">
        <v>2022</v>
      </c>
      <c r="H25" s="368"/>
      <c r="I25" s="368"/>
      <c r="J25" s="368"/>
      <c r="K25" s="368"/>
      <c r="L25" s="368"/>
      <c r="M25" s="368" t="s">
        <v>2112</v>
      </c>
      <c r="N25" s="368"/>
      <c r="O25" s="368"/>
    </row>
    <row r="26" spans="1:15">
      <c r="A26" s="781">
        <v>2</v>
      </c>
      <c r="B26" s="368" t="s">
        <v>1801</v>
      </c>
      <c r="C26" s="368"/>
      <c r="D26" s="368"/>
      <c r="E26" s="368" t="s">
        <v>2104</v>
      </c>
      <c r="F26" s="781">
        <v>11</v>
      </c>
      <c r="G26" s="368" t="s">
        <v>1889</v>
      </c>
      <c r="H26" s="368"/>
      <c r="I26" s="368"/>
      <c r="J26" s="368"/>
      <c r="K26" s="368"/>
      <c r="L26" s="368"/>
      <c r="M26" s="368" t="s">
        <v>2136</v>
      </c>
      <c r="N26" s="368"/>
      <c r="O26" s="368"/>
    </row>
    <row r="27" spans="1:15">
      <c r="A27" s="781">
        <v>3</v>
      </c>
      <c r="B27" s="368" t="s">
        <v>2127</v>
      </c>
      <c r="C27" s="368"/>
      <c r="D27" s="368"/>
      <c r="E27" s="368" t="s">
        <v>2105</v>
      </c>
      <c r="F27" s="781">
        <v>12</v>
      </c>
      <c r="G27" s="368" t="s">
        <v>2053</v>
      </c>
      <c r="H27" s="368"/>
      <c r="I27" s="368"/>
      <c r="J27" s="368"/>
      <c r="K27" s="368"/>
      <c r="L27" s="368"/>
      <c r="M27" s="368" t="s">
        <v>2137</v>
      </c>
      <c r="N27" s="368"/>
      <c r="O27" s="368"/>
    </row>
    <row r="28" spans="1:15">
      <c r="A28" s="781">
        <v>4</v>
      </c>
      <c r="B28" s="368" t="s">
        <v>1698</v>
      </c>
      <c r="C28" s="368"/>
      <c r="D28" s="368"/>
      <c r="E28" s="368" t="s">
        <v>2106</v>
      </c>
      <c r="F28" s="781">
        <v>13</v>
      </c>
      <c r="G28" s="368" t="s">
        <v>1832</v>
      </c>
      <c r="H28" s="368"/>
      <c r="I28" s="368"/>
      <c r="J28" s="368"/>
      <c r="K28" s="368"/>
      <c r="L28" s="368"/>
      <c r="M28" s="368" t="s">
        <v>2138</v>
      </c>
      <c r="N28" s="368"/>
      <c r="O28" s="368"/>
    </row>
    <row r="29" spans="1:15">
      <c r="A29" s="781">
        <v>5</v>
      </c>
      <c r="B29" s="368" t="s">
        <v>605</v>
      </c>
      <c r="C29" s="368"/>
      <c r="D29" s="368"/>
      <c r="E29" s="368" t="s">
        <v>2107</v>
      </c>
      <c r="F29" s="781">
        <v>14</v>
      </c>
      <c r="G29" s="368" t="s">
        <v>323</v>
      </c>
      <c r="H29" s="368"/>
      <c r="I29" s="368"/>
      <c r="J29" s="368"/>
      <c r="K29" s="368"/>
      <c r="L29" s="368"/>
      <c r="M29" s="368" t="s">
        <v>2139</v>
      </c>
      <c r="N29" s="368"/>
      <c r="O29" s="368"/>
    </row>
    <row r="30" spans="1:15">
      <c r="A30" s="781">
        <v>6</v>
      </c>
      <c r="B30" s="368" t="s">
        <v>136</v>
      </c>
      <c r="C30" s="368"/>
      <c r="D30" s="368"/>
      <c r="E30" s="368" t="s">
        <v>2108</v>
      </c>
      <c r="F30" s="781">
        <v>15</v>
      </c>
      <c r="G30" s="368" t="s">
        <v>1890</v>
      </c>
      <c r="H30" s="368"/>
      <c r="I30" s="368"/>
      <c r="J30" s="368"/>
      <c r="K30" s="368"/>
      <c r="L30" s="368"/>
      <c r="M30" s="368" t="s">
        <v>2140</v>
      </c>
      <c r="N30" s="368"/>
      <c r="O30" s="368"/>
    </row>
    <row r="31" spans="1:15">
      <c r="A31" s="781">
        <v>7</v>
      </c>
      <c r="B31" s="368" t="s">
        <v>2103</v>
      </c>
      <c r="C31" s="368"/>
      <c r="D31" s="368"/>
      <c r="E31" s="368" t="s">
        <v>2109</v>
      </c>
      <c r="F31" s="781">
        <v>16</v>
      </c>
      <c r="G31" s="368" t="s">
        <v>321</v>
      </c>
      <c r="H31" s="368"/>
      <c r="I31" s="368"/>
      <c r="J31" s="368"/>
      <c r="K31" s="368"/>
      <c r="L31" s="368"/>
      <c r="M31" s="368" t="s">
        <v>2141</v>
      </c>
      <c r="N31" s="368"/>
      <c r="O31" s="368"/>
    </row>
    <row r="32" spans="1:15">
      <c r="A32" s="781">
        <v>8</v>
      </c>
      <c r="B32" s="368" t="s">
        <v>223</v>
      </c>
      <c r="C32" s="368"/>
      <c r="D32" s="368"/>
      <c r="E32" s="368" t="s">
        <v>2110</v>
      </c>
      <c r="F32" s="781">
        <v>17</v>
      </c>
      <c r="G32" s="368" t="s">
        <v>322</v>
      </c>
      <c r="H32" s="368"/>
      <c r="I32" s="368"/>
      <c r="J32" s="368"/>
      <c r="K32" s="368"/>
      <c r="L32" s="368"/>
      <c r="M32" s="368" t="s">
        <v>2142</v>
      </c>
      <c r="N32" s="368"/>
      <c r="O32" s="368"/>
    </row>
    <row r="33" spans="1:15">
      <c r="A33" s="781">
        <v>9</v>
      </c>
      <c r="B33" s="368" t="s">
        <v>222</v>
      </c>
      <c r="C33" s="368"/>
      <c r="D33" s="368"/>
      <c r="E33" s="368" t="s">
        <v>2111</v>
      </c>
      <c r="F33" s="781">
        <v>18</v>
      </c>
      <c r="G33" s="368" t="s">
        <v>1790</v>
      </c>
      <c r="H33" s="368"/>
      <c r="I33" s="368"/>
      <c r="J33" s="368"/>
      <c r="K33" s="368"/>
      <c r="L33" s="368"/>
      <c r="M33" s="368" t="s">
        <v>2128</v>
      </c>
      <c r="N33" s="368"/>
      <c r="O33" s="368"/>
    </row>
    <row r="34" spans="1:15">
      <c r="F34" s="781">
        <v>19</v>
      </c>
      <c r="G34" s="368" t="s">
        <v>2393</v>
      </c>
      <c r="H34" s="368"/>
      <c r="I34" s="368"/>
      <c r="J34" s="368"/>
      <c r="K34" s="368"/>
      <c r="L34" s="368"/>
      <c r="M34" s="368" t="s">
        <v>2392</v>
      </c>
      <c r="N34" s="368"/>
      <c r="O34" s="368"/>
    </row>
  </sheetData>
  <sheetProtection algorithmName="SHA-512" hashValue="1f2r1ZU29PrI5hFEVpALatzJaDurzJyF/870eIgwnCIzvZbT6j22Zmj4FK8rhiRDELryUGcgs4nHxaHGTeY8og==" saltValue="m9VMcpg9ZpcNf0uUSo2CZQ==" spinCount="100000" sheet="1" objects="1" scenarios="1"/>
  <mergeCells count="12">
    <mergeCell ref="D17:G17"/>
    <mergeCell ref="K17:N17"/>
    <mergeCell ref="C2:E2"/>
    <mergeCell ref="C3:E3"/>
    <mergeCell ref="C4:E4"/>
    <mergeCell ref="B15:G15"/>
    <mergeCell ref="I15:N15"/>
    <mergeCell ref="A7:O7"/>
    <mergeCell ref="A8:O8"/>
    <mergeCell ref="A9:J9"/>
    <mergeCell ref="A10:A12"/>
    <mergeCell ref="B10:N12"/>
  </mergeCells>
  <dataValidations xWindow="623" yWindow="698" count="2">
    <dataValidation allowBlank="1" showInputMessage="1" showErrorMessage="1" promptTitle="Date Format:" prompt="dd/mm/yyyy" sqref="K17:N18 D17:G18 C4" xr:uid="{00000000-0002-0000-0400-000000000000}"/>
    <dataValidation showDropDown="1" showInputMessage="1" showErrorMessage="1" sqref="C2:E2" xr:uid="{00000000-0002-0000-0400-000001000000}"/>
  </dataValidations>
  <pageMargins left="0.70866141732283472" right="0.70866141732283472" top="0.74803149606299213" bottom="0.74803149606299213" header="0.31496062992125984" footer="0.31496062992125984"/>
  <pageSetup paperSize="9" scale="94" fitToHeight="2" orientation="landscape" verticalDpi="300" r:id="rId1"/>
  <headerFooter>
    <oddHeader>&amp;C&amp;"Calibri,Regular"&amp;1&amp;K000000
&amp;G</oddHeader>
    <oddFooter>&amp;C
PENCO SOCIETIES STANDARD PENCO APEX RETURNS (PAX)</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C121"/>
  <sheetViews>
    <sheetView tabSelected="1" workbookViewId="0">
      <pane xSplit="1" ySplit="7" topLeftCell="B8" activePane="bottomRight" state="frozen"/>
      <selection pane="topRight" activeCell="B1" sqref="B1"/>
      <selection pane="bottomLeft" activeCell="A8" sqref="A8"/>
      <selection pane="bottomRight" activeCell="G16" sqref="G16"/>
    </sheetView>
  </sheetViews>
  <sheetFormatPr defaultRowHeight="12.75"/>
  <cols>
    <col min="1" max="1" width="54.59765625" customWidth="1"/>
    <col min="2" max="2" width="16.59765625" customWidth="1"/>
    <col min="3" max="3" width="14.86328125" customWidth="1"/>
  </cols>
  <sheetData>
    <row r="1" spans="1:3" ht="15">
      <c r="A1" s="901" t="s">
        <v>2402</v>
      </c>
      <c r="B1" s="902"/>
      <c r="C1" s="903"/>
    </row>
    <row r="2" spans="1:3" ht="13.15" thickBot="1">
      <c r="A2" s="904"/>
      <c r="B2" s="905"/>
      <c r="C2" s="906"/>
    </row>
    <row r="3" spans="1:3">
      <c r="A3" s="907" t="s">
        <v>153</v>
      </c>
      <c r="B3" s="867"/>
      <c r="C3" s="814"/>
    </row>
    <row r="4" spans="1:3">
      <c r="A4" s="908" t="s">
        <v>637</v>
      </c>
      <c r="B4" s="868">
        <f>'Cover Page'!C3</f>
        <v>0</v>
      </c>
      <c r="C4" s="815"/>
    </row>
    <row r="5" spans="1:3">
      <c r="A5" s="908" t="s">
        <v>638</v>
      </c>
      <c r="B5" s="869" t="str">
        <f>'Cover Page'!C4</f>
        <v>10/00/2000</v>
      </c>
      <c r="C5" s="869">
        <v>46022</v>
      </c>
    </row>
    <row r="6" spans="1:3" ht="15.4" thickBot="1">
      <c r="A6" s="921" t="s">
        <v>2404</v>
      </c>
      <c r="B6" s="815"/>
      <c r="C6" s="815"/>
    </row>
    <row r="7" spans="1:3" ht="26.25">
      <c r="A7" s="877"/>
      <c r="B7" s="878" t="s">
        <v>2378</v>
      </c>
      <c r="C7" s="878" t="s">
        <v>2377</v>
      </c>
    </row>
    <row r="8" spans="1:3" ht="13.15">
      <c r="A8" s="909" t="s">
        <v>2352</v>
      </c>
      <c r="B8" s="879"/>
      <c r="C8" s="879"/>
    </row>
    <row r="9" spans="1:3">
      <c r="A9" s="910" t="s">
        <v>186</v>
      </c>
      <c r="B9" s="918">
        <f>'PAX100'!C21</f>
        <v>0</v>
      </c>
      <c r="C9" s="882"/>
    </row>
    <row r="10" spans="1:3" ht="25.5">
      <c r="A10" s="911" t="s">
        <v>2365</v>
      </c>
      <c r="B10" s="918">
        <f>SUM('PAX100'!C9,'PAX100'!C14:C15)</f>
        <v>0</v>
      </c>
      <c r="C10" s="882"/>
    </row>
    <row r="11" spans="1:3">
      <c r="A11" s="910" t="s">
        <v>2353</v>
      </c>
      <c r="B11" s="918">
        <f>'PAX100'!C15</f>
        <v>0</v>
      </c>
      <c r="C11" s="882"/>
    </row>
    <row r="12" spans="1:3">
      <c r="A12" s="910" t="s">
        <v>2354</v>
      </c>
      <c r="B12" s="918">
        <f>'PAX103'!C21</f>
        <v>0</v>
      </c>
      <c r="C12" s="882"/>
    </row>
    <row r="13" spans="1:3">
      <c r="A13" s="910" t="s">
        <v>2355</v>
      </c>
      <c r="B13" s="918">
        <f>'PAX103'!C22+'PAX103'!C23</f>
        <v>0</v>
      </c>
      <c r="C13" s="882"/>
    </row>
    <row r="14" spans="1:3">
      <c r="A14" s="910" t="s">
        <v>2356</v>
      </c>
      <c r="B14" s="918">
        <f>B12-B13</f>
        <v>0</v>
      </c>
      <c r="C14" s="882"/>
    </row>
    <row r="15" spans="1:3">
      <c r="A15" s="912" t="s">
        <v>2366</v>
      </c>
      <c r="B15" s="918">
        <f>SUM('PAX100'!C13,'PAX100'!C15,'PAX100'!C17)</f>
        <v>0</v>
      </c>
      <c r="C15" s="882"/>
    </row>
    <row r="16" spans="1:3">
      <c r="A16" s="910" t="s">
        <v>2357</v>
      </c>
      <c r="B16" s="918">
        <f>'PAX106'!F33</f>
        <v>0</v>
      </c>
      <c r="C16" s="882"/>
    </row>
    <row r="17" spans="1:3">
      <c r="A17" s="910" t="s">
        <v>2358</v>
      </c>
      <c r="B17" s="918">
        <f>'PAX106'!F34</f>
        <v>0</v>
      </c>
      <c r="C17" s="882"/>
    </row>
    <row r="18" spans="1:3">
      <c r="A18" s="910" t="s">
        <v>2359</v>
      </c>
      <c r="B18" s="918">
        <f>'PAX100'!C26</f>
        <v>0</v>
      </c>
      <c r="C18" s="882"/>
    </row>
    <row r="19" spans="1:3">
      <c r="A19" s="910" t="s">
        <v>136</v>
      </c>
      <c r="B19" s="918">
        <f>'PAX100'!C27</f>
        <v>0</v>
      </c>
      <c r="C19" s="882"/>
    </row>
    <row r="20" spans="1:3">
      <c r="A20" s="910" t="s">
        <v>2360</v>
      </c>
      <c r="B20" s="918">
        <f>SUM(B18:B19)</f>
        <v>0</v>
      </c>
      <c r="C20" s="882"/>
    </row>
    <row r="21" spans="1:3" ht="13.15" thickBot="1">
      <c r="A21" s="913"/>
      <c r="B21" s="815"/>
      <c r="C21" s="815"/>
    </row>
    <row r="22" spans="1:3" ht="13.15">
      <c r="A22" s="914" t="s">
        <v>2361</v>
      </c>
      <c r="B22" s="814"/>
      <c r="C22" s="814"/>
    </row>
    <row r="23" spans="1:3">
      <c r="A23" s="910" t="s">
        <v>2362</v>
      </c>
      <c r="B23" s="918">
        <f>SUM('PAX110'!D10,'PAX110'!D13:D14,'PAX110'!D26)</f>
        <v>0</v>
      </c>
      <c r="C23" s="882"/>
    </row>
    <row r="24" spans="1:3">
      <c r="A24" s="910" t="s">
        <v>2363</v>
      </c>
      <c r="B24" s="918">
        <f>SUM('PAX110'!D11,'PAX110'!D16:D20,'PAX110'!D22:D24)</f>
        <v>0</v>
      </c>
      <c r="C24" s="882"/>
    </row>
    <row r="25" spans="1:3" s="862" customFormat="1" ht="13.15">
      <c r="A25" s="909" t="s">
        <v>2364</v>
      </c>
      <c r="B25" s="919">
        <f>B23-B24</f>
        <v>0</v>
      </c>
      <c r="C25" s="885">
        <f>C23-C24</f>
        <v>0</v>
      </c>
    </row>
    <row r="26" spans="1:3" ht="13.15" thickBot="1">
      <c r="A26" s="913"/>
      <c r="B26" s="815"/>
      <c r="C26" s="815"/>
    </row>
    <row r="27" spans="1:3" ht="18">
      <c r="A27" s="915" t="s">
        <v>2403</v>
      </c>
      <c r="B27" s="883"/>
      <c r="C27" s="883"/>
    </row>
    <row r="28" spans="1:3" ht="15">
      <c r="A28" s="916" t="s">
        <v>2278</v>
      </c>
      <c r="B28" s="880"/>
      <c r="C28" s="880"/>
    </row>
    <row r="29" spans="1:3">
      <c r="A29" s="912" t="s">
        <v>2279</v>
      </c>
      <c r="B29" s="523" t="e">
        <f>SUM('PAX103'!C22:C23)/'PAX103'!C21</f>
        <v>#DIV/0!</v>
      </c>
      <c r="C29" s="884"/>
    </row>
    <row r="30" spans="1:3">
      <c r="A30" s="912" t="s">
        <v>2280</v>
      </c>
      <c r="B30" s="523" t="e">
        <f>SUM('PAX103'!C22:C23)/SUM('PAX170'!D23:D29)</f>
        <v>#DIV/0!</v>
      </c>
      <c r="C30" s="884"/>
    </row>
    <row r="31" spans="1:3">
      <c r="A31" s="912" t="s">
        <v>2281</v>
      </c>
      <c r="B31" s="523" t="e">
        <f>SUM('PAX103'!C22:C23)/SUM('PAX170'!D25:D29)</f>
        <v>#DIV/0!</v>
      </c>
      <c r="C31" s="884"/>
    </row>
    <row r="32" spans="1:3">
      <c r="A32" s="910"/>
      <c r="B32" s="880"/>
      <c r="C32" s="884"/>
    </row>
    <row r="33" spans="1:3" ht="15">
      <c r="A33" s="916" t="s">
        <v>2282</v>
      </c>
      <c r="B33" s="880"/>
      <c r="C33" s="884"/>
    </row>
    <row r="34" spans="1:3">
      <c r="A34" s="910" t="s">
        <v>2283</v>
      </c>
      <c r="B34" s="523" t="e">
        <f>B14/B9</f>
        <v>#DIV/0!</v>
      </c>
      <c r="C34" s="884" t="e">
        <f>C14/C9</f>
        <v>#DIV/0!</v>
      </c>
    </row>
    <row r="35" spans="1:3">
      <c r="A35" s="910" t="s">
        <v>2284</v>
      </c>
      <c r="B35" s="523" t="e">
        <f>B10/B9</f>
        <v>#DIV/0!</v>
      </c>
      <c r="C35" s="884" t="e">
        <f>C10/C9</f>
        <v>#DIV/0!</v>
      </c>
    </row>
    <row r="36" spans="1:3">
      <c r="A36" s="910" t="s">
        <v>2285</v>
      </c>
      <c r="B36" s="523" t="e">
        <f>B11/B9</f>
        <v>#DIV/0!</v>
      </c>
      <c r="C36" s="884" t="e">
        <f>C11/C9</f>
        <v>#DIV/0!</v>
      </c>
    </row>
    <row r="37" spans="1:3">
      <c r="A37" s="910" t="s">
        <v>2286</v>
      </c>
      <c r="B37" s="523" t="e">
        <f>SUM(B16:B17)/B9</f>
        <v>#DIV/0!</v>
      </c>
      <c r="C37" s="884" t="e">
        <f>SUM(C16:C17)/C9</f>
        <v>#DIV/0!</v>
      </c>
    </row>
    <row r="38" spans="1:3">
      <c r="A38" s="910" t="s">
        <v>2287</v>
      </c>
      <c r="B38" s="523" t="e">
        <f>'PAX100'!C30/'DashBoard Indicators'!B9</f>
        <v>#DIV/0!</v>
      </c>
      <c r="C38" s="884">
        <v>0</v>
      </c>
    </row>
    <row r="39" spans="1:3">
      <c r="A39" s="910" t="s">
        <v>2288</v>
      </c>
      <c r="B39" s="523" t="e">
        <f>B18/B9</f>
        <v>#DIV/0!</v>
      </c>
      <c r="C39" s="884" t="e">
        <f>C18/C9</f>
        <v>#DIV/0!</v>
      </c>
    </row>
    <row r="40" spans="1:3">
      <c r="A40" s="910" t="s">
        <v>2289</v>
      </c>
      <c r="B40" s="523" t="e">
        <f>B20/B9</f>
        <v>#DIV/0!</v>
      </c>
      <c r="C40" s="884" t="e">
        <f>C20/C9</f>
        <v>#DIV/0!</v>
      </c>
    </row>
    <row r="41" spans="1:3">
      <c r="A41" s="910"/>
      <c r="B41" s="880"/>
      <c r="C41" s="880"/>
    </row>
    <row r="42" spans="1:3" ht="15">
      <c r="A42" s="916" t="s">
        <v>2290</v>
      </c>
      <c r="B42" s="880"/>
      <c r="C42" s="880"/>
    </row>
    <row r="43" spans="1:3">
      <c r="A43" s="910" t="s">
        <v>2368</v>
      </c>
      <c r="B43" s="523">
        <f>IF(B12=0,0,B101/B12)</f>
        <v>0</v>
      </c>
      <c r="C43" s="884">
        <f>IF(C12=0,0,C101/C12)</f>
        <v>0</v>
      </c>
    </row>
    <row r="44" spans="1:3">
      <c r="A44" s="910" t="s">
        <v>2369</v>
      </c>
      <c r="B44" s="523" t="e">
        <f>B103/B12</f>
        <v>#DIV/0!</v>
      </c>
      <c r="C44" s="884">
        <f>IF(C12=0,0,C103/C12)</f>
        <v>0</v>
      </c>
    </row>
    <row r="45" spans="1:3">
      <c r="A45" s="912" t="s">
        <v>2314</v>
      </c>
      <c r="B45" s="523">
        <f>IF(B9=0,0,1-B15/B9)</f>
        <v>0</v>
      </c>
      <c r="C45" s="884">
        <f>IF(C9=0,0,1-C15/C9)</f>
        <v>0</v>
      </c>
    </row>
    <row r="46" spans="1:3">
      <c r="A46" s="912"/>
      <c r="B46" s="880"/>
      <c r="C46" s="884"/>
    </row>
    <row r="47" spans="1:3">
      <c r="A47" s="910"/>
      <c r="B47" s="880"/>
      <c r="C47" s="880"/>
    </row>
    <row r="48" spans="1:3" ht="15">
      <c r="A48" s="916" t="s">
        <v>2291</v>
      </c>
      <c r="B48" s="880"/>
      <c r="C48" s="880"/>
    </row>
    <row r="49" spans="1:3">
      <c r="A49" s="910" t="s">
        <v>2292</v>
      </c>
      <c r="B49" s="523" t="e">
        <f>'PAX110'!D8/'PAX100'!C39</f>
        <v>#DIV/0!</v>
      </c>
      <c r="C49" s="880"/>
    </row>
    <row r="50" spans="1:3">
      <c r="A50" s="910" t="s">
        <v>2293</v>
      </c>
      <c r="B50" s="523" t="e">
        <f>'PAX110'!D9/'PAX100'!C40</f>
        <v>#DIV/0!</v>
      </c>
      <c r="C50" s="880"/>
    </row>
    <row r="51" spans="1:3">
      <c r="A51" s="910" t="s">
        <v>2294</v>
      </c>
      <c r="B51" s="523" t="e">
        <f>'PAX110'!D9/'PAX100'!C41</f>
        <v>#DIV/0!</v>
      </c>
      <c r="C51" s="880"/>
    </row>
    <row r="52" spans="1:3">
      <c r="A52" s="910" t="s">
        <v>2295</v>
      </c>
      <c r="B52" s="523" t="e">
        <f>'PAX110'!D11/'PAX100'!C42</f>
        <v>#DIV/0!</v>
      </c>
      <c r="C52" s="880"/>
    </row>
    <row r="53" spans="1:3">
      <c r="A53" s="910" t="s">
        <v>2296</v>
      </c>
      <c r="B53" s="523">
        <v>0</v>
      </c>
      <c r="C53" s="880"/>
    </row>
    <row r="54" spans="1:3">
      <c r="A54" s="910" t="s">
        <v>2297</v>
      </c>
      <c r="B54" s="523"/>
      <c r="C54" s="880"/>
    </row>
    <row r="55" spans="1:3">
      <c r="A55" s="910" t="s">
        <v>2298</v>
      </c>
      <c r="B55" s="523" t="e">
        <f>SUM('PAX110'!D16:D20,'PAX110'!D22:D24)/'PAX100'!C46</f>
        <v>#DIV/0!</v>
      </c>
      <c r="C55" s="880"/>
    </row>
    <row r="56" spans="1:3">
      <c r="A56" s="910" t="s">
        <v>2299</v>
      </c>
      <c r="B56" s="523" t="e">
        <f>B13/'PAX100'!C46</f>
        <v>#DIV/0!</v>
      </c>
      <c r="C56" s="880"/>
    </row>
    <row r="57" spans="1:3">
      <c r="A57" s="910" t="s">
        <v>2300</v>
      </c>
      <c r="B57" s="523" t="e">
        <f>B25/'PAX100'!C46</f>
        <v>#DIV/0!</v>
      </c>
      <c r="C57" s="880"/>
    </row>
    <row r="58" spans="1:3">
      <c r="A58" s="910"/>
      <c r="B58" s="880"/>
      <c r="C58" s="880"/>
    </row>
    <row r="59" spans="1:3" ht="15">
      <c r="A59" s="917" t="s">
        <v>2301</v>
      </c>
      <c r="B59" s="880"/>
      <c r="C59" s="880"/>
    </row>
    <row r="60" spans="1:3">
      <c r="A60" s="910" t="s">
        <v>2302</v>
      </c>
      <c r="B60" s="523" t="e">
        <f>B10/(B16+B17)</f>
        <v>#DIV/0!</v>
      </c>
      <c r="C60" s="523" t="e">
        <f>C10/(C16+C17)</f>
        <v>#DIV/0!</v>
      </c>
    </row>
    <row r="61" spans="1:3">
      <c r="A61" s="910" t="s">
        <v>2303</v>
      </c>
      <c r="B61" s="523" t="e">
        <f>B60</f>
        <v>#DIV/0!</v>
      </c>
      <c r="C61" s="523" t="e">
        <f>C60</f>
        <v>#DIV/0!</v>
      </c>
    </row>
    <row r="62" spans="1:3">
      <c r="A62" s="910" t="s">
        <v>2304</v>
      </c>
      <c r="B62" s="523">
        <f>B45</f>
        <v>0</v>
      </c>
      <c r="C62" s="523">
        <f>C45</f>
        <v>0</v>
      </c>
    </row>
    <row r="63" spans="1:3">
      <c r="A63" s="910"/>
      <c r="B63" s="880"/>
      <c r="C63" s="880"/>
    </row>
    <row r="64" spans="1:3" ht="15">
      <c r="A64" s="917" t="s">
        <v>2391</v>
      </c>
      <c r="B64" s="880"/>
      <c r="C64" s="880"/>
    </row>
    <row r="65" spans="1:3">
      <c r="A65" s="910" t="s">
        <v>186</v>
      </c>
      <c r="B65" s="882"/>
      <c r="C65" s="882"/>
    </row>
    <row r="66" spans="1:3">
      <c r="A66" s="910" t="s">
        <v>2305</v>
      </c>
      <c r="B66" s="882"/>
      <c r="C66" s="882"/>
    </row>
    <row r="67" spans="1:3">
      <c r="A67" s="910" t="s">
        <v>2306</v>
      </c>
      <c r="B67" s="882"/>
      <c r="C67" s="882"/>
    </row>
    <row r="68" spans="1:3">
      <c r="A68" s="910" t="s">
        <v>2307</v>
      </c>
      <c r="B68" s="882"/>
      <c r="C68" s="882"/>
    </row>
    <row r="69" spans="1:3">
      <c r="A69" s="910" t="s">
        <v>2308</v>
      </c>
      <c r="B69" s="882"/>
      <c r="C69" s="882"/>
    </row>
    <row r="70" spans="1:3">
      <c r="A70" s="910" t="s">
        <v>2309</v>
      </c>
      <c r="B70" s="882"/>
      <c r="C70" s="882"/>
    </row>
    <row r="71" spans="1:3">
      <c r="A71" s="910" t="s">
        <v>2310</v>
      </c>
      <c r="B71" s="882"/>
      <c r="C71" s="882"/>
    </row>
    <row r="72" spans="1:3">
      <c r="A72" s="910" t="s">
        <v>2311</v>
      </c>
      <c r="B72" s="882">
        <v>0</v>
      </c>
      <c r="C72" s="882">
        <v>0</v>
      </c>
    </row>
    <row r="73" spans="1:3">
      <c r="A73" s="912" t="s">
        <v>2390</v>
      </c>
      <c r="B73" s="882"/>
      <c r="C73" s="882"/>
    </row>
    <row r="74" spans="1:3">
      <c r="A74" s="910" t="s">
        <v>2312</v>
      </c>
      <c r="B74" s="882"/>
      <c r="C74" s="882"/>
    </row>
    <row r="75" spans="1:3">
      <c r="A75" s="910" t="s">
        <v>2313</v>
      </c>
      <c r="B75" s="888"/>
      <c r="C75" s="888"/>
    </row>
    <row r="76" spans="1:3">
      <c r="A76" s="910"/>
      <c r="B76" s="880"/>
      <c r="C76" s="880"/>
    </row>
    <row r="77" spans="1:3" ht="15">
      <c r="A77" s="917" t="s">
        <v>2331</v>
      </c>
      <c r="B77" s="880"/>
      <c r="C77" s="880"/>
    </row>
    <row r="78" spans="1:3" ht="15">
      <c r="A78" s="917" t="s">
        <v>2344</v>
      </c>
      <c r="B78" s="880"/>
      <c r="C78" s="880"/>
    </row>
    <row r="79" spans="1:3">
      <c r="A79" s="910" t="s">
        <v>2345</v>
      </c>
      <c r="B79" s="920" t="e">
        <f>'PAX110'!D12/'PAX110'!D10</f>
        <v>#DIV/0!</v>
      </c>
      <c r="C79" s="880"/>
    </row>
    <row r="80" spans="1:3">
      <c r="A80" s="912" t="s">
        <v>2379</v>
      </c>
      <c r="B80" s="920" t="e">
        <f>'PAX110'!D12/'PAX100'!C46</f>
        <v>#DIV/0!</v>
      </c>
      <c r="C80" s="880"/>
    </row>
    <row r="81" spans="1:3">
      <c r="A81" s="910" t="s">
        <v>2346</v>
      </c>
      <c r="B81" s="920" t="e">
        <f>B24/B23</f>
        <v>#DIV/0!</v>
      </c>
      <c r="C81" s="523" t="e">
        <f>C24/C23</f>
        <v>#DIV/0!</v>
      </c>
    </row>
    <row r="82" spans="1:3">
      <c r="A82" s="910" t="s">
        <v>2347</v>
      </c>
      <c r="B82" s="920" t="e">
        <f>'PAX110'!D10/B23</f>
        <v>#DIV/0!</v>
      </c>
      <c r="C82" s="880"/>
    </row>
    <row r="83" spans="1:3">
      <c r="A83" s="910" t="s">
        <v>2348</v>
      </c>
      <c r="B83" s="920" t="e">
        <f>SUM('PAX110'!D8,'PAX110'!D74,'PAX110'!D80)/B23</f>
        <v>#DIV/0!</v>
      </c>
      <c r="C83" s="880"/>
    </row>
    <row r="84" spans="1:3">
      <c r="A84" s="910" t="s">
        <v>2349</v>
      </c>
      <c r="B84" s="920" t="e">
        <f>SUM('PAX110'!D9)/B23</f>
        <v>#DIV/0!</v>
      </c>
      <c r="C84" s="880"/>
    </row>
    <row r="85" spans="1:3">
      <c r="A85" s="912" t="s">
        <v>2380</v>
      </c>
      <c r="B85" s="920" t="e">
        <f>SUM('PAX110'!D13:D14)/B24</f>
        <v>#DIV/0!</v>
      </c>
      <c r="C85" s="880"/>
    </row>
    <row r="86" spans="1:3">
      <c r="A86" s="910" t="s">
        <v>2350</v>
      </c>
      <c r="B86" s="920" t="e">
        <f>SUM('PAX110'!D16:D20,'PAX110'!D22:D24)/B23</f>
        <v>#DIV/0!</v>
      </c>
      <c r="C86" s="880"/>
    </row>
    <row r="87" spans="1:3">
      <c r="A87" s="912" t="s">
        <v>2381</v>
      </c>
      <c r="B87" s="920" t="e">
        <f>'PAX110'!D16/B23</f>
        <v>#DIV/0!</v>
      </c>
      <c r="C87" s="880"/>
    </row>
    <row r="88" spans="1:3">
      <c r="A88" s="912" t="s">
        <v>2382</v>
      </c>
      <c r="B88" s="920" t="e">
        <f>'PAX110'!D16/B24</f>
        <v>#DIV/0!</v>
      </c>
      <c r="C88" s="880"/>
    </row>
    <row r="89" spans="1:3">
      <c r="A89" s="910" t="s">
        <v>2351</v>
      </c>
      <c r="B89" s="920" t="e">
        <f>'PAX110'!D16/SUM('PAX110'!D16:D20,'PAX110'!D22:D24)</f>
        <v>#DIV/0!</v>
      </c>
      <c r="C89" s="880"/>
    </row>
    <row r="90" spans="1:3">
      <c r="A90" s="912" t="s">
        <v>2383</v>
      </c>
      <c r="B90" s="920" t="e">
        <f>B25/'PAX100'!C43</f>
        <v>#DIV/0!</v>
      </c>
      <c r="C90" s="880"/>
    </row>
    <row r="91" spans="1:3">
      <c r="A91" s="912" t="s">
        <v>2384</v>
      </c>
      <c r="B91" s="920" t="e">
        <f>B25/'PAX100'!C46</f>
        <v>#DIV/0!</v>
      </c>
      <c r="C91" s="880"/>
    </row>
    <row r="92" spans="1:3">
      <c r="A92" s="912"/>
      <c r="B92" s="920"/>
      <c r="C92" s="880"/>
    </row>
    <row r="93" spans="1:3">
      <c r="A93" s="910"/>
      <c r="B93" s="880"/>
      <c r="C93" s="880"/>
    </row>
    <row r="94" spans="1:3">
      <c r="A94" s="910"/>
      <c r="B94" s="880"/>
      <c r="C94" s="880"/>
    </row>
    <row r="95" spans="1:3">
      <c r="A95" s="910" t="s">
        <v>2315</v>
      </c>
      <c r="B95" s="523" t="e">
        <f>B15/B9</f>
        <v>#DIV/0!</v>
      </c>
      <c r="C95" s="884" t="e">
        <f>C15/C9</f>
        <v>#DIV/0!</v>
      </c>
    </row>
    <row r="96" spans="1:3">
      <c r="A96" s="910" t="s">
        <v>2316</v>
      </c>
      <c r="B96" s="523" t="e">
        <f>B15/(B16+B17)</f>
        <v>#DIV/0!</v>
      </c>
      <c r="C96" s="884" t="e">
        <f>C15/(C16+C17)</f>
        <v>#DIV/0!</v>
      </c>
    </row>
    <row r="97" spans="1:3">
      <c r="A97" s="910" t="s">
        <v>2317</v>
      </c>
      <c r="B97" s="523" t="e">
        <f>B12/(B16+B17)</f>
        <v>#DIV/0!</v>
      </c>
      <c r="C97" s="884" t="e">
        <f>C12/(C16+C17)</f>
        <v>#DIV/0!</v>
      </c>
    </row>
    <row r="98" spans="1:3">
      <c r="A98" s="910" t="s">
        <v>2318</v>
      </c>
      <c r="B98" s="523" t="e">
        <f>'PAX140'!C56</f>
        <v>#DIV/0!</v>
      </c>
      <c r="C98" s="884" t="e">
        <f>'PAX140'!D56</f>
        <v>#DIV/0!</v>
      </c>
    </row>
    <row r="99" spans="1:3">
      <c r="A99" s="910"/>
      <c r="B99" s="880"/>
      <c r="C99" s="882"/>
    </row>
    <row r="100" spans="1:3">
      <c r="A100" s="910"/>
      <c r="B100" s="880"/>
      <c r="C100" s="882"/>
    </row>
    <row r="101" spans="1:3">
      <c r="A101" s="910" t="s">
        <v>2367</v>
      </c>
      <c r="B101" s="881">
        <f>SUM('PAX170'!D22:D29)</f>
        <v>0</v>
      </c>
      <c r="C101" s="882"/>
    </row>
    <row r="102" spans="1:3">
      <c r="A102" s="910" t="s">
        <v>2319</v>
      </c>
      <c r="B102" s="881">
        <f>SUM('PAX170'!D23:D29)</f>
        <v>0</v>
      </c>
      <c r="C102" s="882"/>
    </row>
    <row r="103" spans="1:3">
      <c r="A103" s="910" t="s">
        <v>2320</v>
      </c>
      <c r="B103" s="881">
        <f>SUM('PAX170'!D25:D29)</f>
        <v>0</v>
      </c>
      <c r="C103" s="882"/>
    </row>
    <row r="104" spans="1:3">
      <c r="A104" s="910"/>
      <c r="B104" s="880"/>
      <c r="C104" s="880"/>
    </row>
    <row r="105" spans="1:3" ht="13.15">
      <c r="A105" s="909" t="s">
        <v>2321</v>
      </c>
      <c r="B105" s="880"/>
      <c r="C105" s="880"/>
    </row>
    <row r="106" spans="1:3">
      <c r="A106" s="910" t="s">
        <v>2322</v>
      </c>
      <c r="B106" s="881">
        <f>'PAX103'!J60+'PAX103'!L60+'PAX103'!N60</f>
        <v>0</v>
      </c>
      <c r="C106" s="880"/>
    </row>
    <row r="107" spans="1:3">
      <c r="A107" s="910" t="s">
        <v>2323</v>
      </c>
      <c r="B107" s="881">
        <f>IF(B109=0,0,B16/B109)</f>
        <v>0</v>
      </c>
      <c r="C107" s="881">
        <f>IF(C109=0,0,C16/C109)</f>
        <v>0</v>
      </c>
    </row>
    <row r="108" spans="1:3">
      <c r="A108" s="910" t="s">
        <v>2324</v>
      </c>
      <c r="B108" s="880"/>
      <c r="C108" s="880"/>
    </row>
    <row r="109" spans="1:3">
      <c r="A109" s="910" t="s">
        <v>2325</v>
      </c>
      <c r="B109" s="886">
        <f>'PAX106'!K44</f>
        <v>0</v>
      </c>
      <c r="C109" s="880"/>
    </row>
    <row r="110" spans="1:3">
      <c r="A110" s="910" t="s">
        <v>1724</v>
      </c>
      <c r="B110" s="886">
        <f>'PAX103'!H42</f>
        <v>0</v>
      </c>
      <c r="C110" s="880"/>
    </row>
    <row r="111" spans="1:3">
      <c r="A111" s="912" t="s">
        <v>2332</v>
      </c>
      <c r="B111" s="886">
        <f>'PAX103'!I60+'PAX103'!K60+'PAX103'!M60</f>
        <v>0</v>
      </c>
      <c r="C111" s="880"/>
    </row>
    <row r="112" spans="1:3">
      <c r="A112" s="910" t="s">
        <v>2326</v>
      </c>
      <c r="B112" s="886">
        <f>'PAX130'!L27+'PAX130'!L38</f>
        <v>0</v>
      </c>
      <c r="C112" s="880"/>
    </row>
    <row r="113" spans="1:3">
      <c r="A113" s="912" t="s">
        <v>2388</v>
      </c>
      <c r="B113" s="886">
        <f>'PAX130'!L28+'PAX130'!L39</f>
        <v>0</v>
      </c>
      <c r="C113" s="880"/>
    </row>
    <row r="114" spans="1:3">
      <c r="A114" s="910" t="s">
        <v>2327</v>
      </c>
      <c r="B114" s="880"/>
      <c r="C114" s="880"/>
    </row>
    <row r="115" spans="1:3">
      <c r="A115" s="912" t="s">
        <v>2387</v>
      </c>
      <c r="B115" s="880"/>
      <c r="C115" s="880"/>
    </row>
    <row r="116" spans="1:3">
      <c r="A116" s="912" t="s">
        <v>2394</v>
      </c>
      <c r="B116" s="887" t="e">
        <f>'PAX 190'!F12</f>
        <v>#DIV/0!</v>
      </c>
      <c r="C116" s="880"/>
    </row>
    <row r="117" spans="1:3">
      <c r="A117" s="912" t="s">
        <v>2389</v>
      </c>
      <c r="B117" s="887" t="e">
        <f>'PAX120'!$E$14/B12</f>
        <v>#DIV/0!</v>
      </c>
      <c r="C117" s="880"/>
    </row>
    <row r="118" spans="1:3">
      <c r="A118" s="910" t="s">
        <v>2328</v>
      </c>
      <c r="B118" s="887" t="e">
        <f>'PAX120'!$E$14/B9</f>
        <v>#DIV/0!</v>
      </c>
      <c r="C118" s="880"/>
    </row>
    <row r="119" spans="1:3">
      <c r="A119" s="910" t="s">
        <v>2329</v>
      </c>
      <c r="B119" s="887" t="e">
        <f>'PAX120'!$E$14/(B16+B17)</f>
        <v>#DIV/0!</v>
      </c>
      <c r="C119" s="880"/>
    </row>
    <row r="120" spans="1:3">
      <c r="A120" s="910" t="s">
        <v>2330</v>
      </c>
      <c r="B120" s="887" t="e">
        <f>'PAX105'!C8/B9</f>
        <v>#DIV/0!</v>
      </c>
      <c r="C120" s="880"/>
    </row>
    <row r="121" spans="1:3" ht="13.15" thickBot="1">
      <c r="A121" s="817"/>
      <c r="B121" s="816"/>
      <c r="C121" s="816"/>
    </row>
  </sheetData>
  <sheetProtection algorithmName="SHA-512" hashValue="QCd4NBQBQxCvTm+tN2cpdP509+46GTXqV+5OrgwQ1g2ZmM2iZRsvjUpKbkKLq85mteOuKUo9FbIwZT566fD41w==" saltValue="RplDwYd25tfVH43vKcv/0w==" spinCount="100000" sheet="1" objects="1" scenarios="1"/>
  <protectedRanges>
    <protectedRange algorithmName="SHA-512" hashValue="4pwD8s/vgHla76zVfdsQxOgJvAbnnVQUGVIp4fgKdzwkKxZyLDPwjw61u1f+s1fIq5m1o/cWgtbJ0dle+/2E0Q==" saltValue="ejX1wa00zZ8WpDkPirRp1w==" spinCount="100000" sqref="C4:C121" name="Range1"/>
  </protectedRanges>
  <printOptions gridLines="1"/>
  <pageMargins left="0.70866141732283472" right="0.70866141732283472" top="0.74803149606299213" bottom="0.74803149606299213" header="0.31496062992125984" footer="0.31496062992125984"/>
  <pageSetup fitToHeight="24" orientation="portrait" r:id="rId1"/>
  <headerFooter>
    <oddFooter>&amp;A&amp;RPage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4">
    <tabColor rgb="FFFF0000"/>
    <pageSetUpPr fitToPage="1"/>
  </sheetPr>
  <dimension ref="A1:J47"/>
  <sheetViews>
    <sheetView showGridLines="0" zoomScaleNormal="100" zoomScaleSheetLayoutView="98" workbookViewId="0">
      <selection activeCell="E11" sqref="E11"/>
    </sheetView>
  </sheetViews>
  <sheetFormatPr defaultColWidth="11.3984375" defaultRowHeight="15.4"/>
  <cols>
    <col min="1" max="1" width="14" style="42" customWidth="1"/>
    <col min="2" max="2" width="54.265625" style="42" customWidth="1"/>
    <col min="3" max="3" width="16.265625" style="501" customWidth="1"/>
    <col min="4" max="4" width="15.265625" style="42" bestFit="1" customWidth="1"/>
    <col min="5" max="5" width="28.265625" style="42" customWidth="1"/>
    <col min="6" max="6" width="15.1328125" style="42" bestFit="1" customWidth="1"/>
    <col min="7" max="7" width="42.265625" style="42" bestFit="1" customWidth="1"/>
    <col min="8" max="8" width="46.3984375" style="42" bestFit="1" customWidth="1"/>
    <col min="9" max="255" width="11.3984375" style="42"/>
    <col min="256" max="256" width="8.3984375" style="42" bestFit="1" customWidth="1"/>
    <col min="257" max="257" width="54.59765625" style="42" customWidth="1"/>
    <col min="258" max="259" width="31.3984375" style="42" bestFit="1" customWidth="1"/>
    <col min="260" max="260" width="3.3984375" style="42" customWidth="1"/>
    <col min="261" max="261" width="11.3984375" style="42" customWidth="1"/>
    <col min="262" max="262" width="12.1328125" style="42" bestFit="1" customWidth="1"/>
    <col min="263" max="511" width="11.3984375" style="42"/>
    <col min="512" max="512" width="8.3984375" style="42" bestFit="1" customWidth="1"/>
    <col min="513" max="513" width="54.59765625" style="42" customWidth="1"/>
    <col min="514" max="515" width="31.3984375" style="42" bestFit="1" customWidth="1"/>
    <col min="516" max="516" width="3.3984375" style="42" customWidth="1"/>
    <col min="517" max="517" width="11.3984375" style="42" customWidth="1"/>
    <col min="518" max="518" width="12.1328125" style="42" bestFit="1" customWidth="1"/>
    <col min="519" max="767" width="11.3984375" style="42"/>
    <col min="768" max="768" width="8.3984375" style="42" bestFit="1" customWidth="1"/>
    <col min="769" max="769" width="54.59765625" style="42" customWidth="1"/>
    <col min="770" max="771" width="31.3984375" style="42" bestFit="1" customWidth="1"/>
    <col min="772" max="772" width="3.3984375" style="42" customWidth="1"/>
    <col min="773" max="773" width="11.3984375" style="42" customWidth="1"/>
    <col min="774" max="774" width="12.1328125" style="42" bestFit="1" customWidth="1"/>
    <col min="775" max="1023" width="11.3984375" style="42"/>
    <col min="1024" max="1024" width="8.3984375" style="42" bestFit="1" customWidth="1"/>
    <col min="1025" max="1025" width="54.59765625" style="42" customWidth="1"/>
    <col min="1026" max="1027" width="31.3984375" style="42" bestFit="1" customWidth="1"/>
    <col min="1028" max="1028" width="3.3984375" style="42" customWidth="1"/>
    <col min="1029" max="1029" width="11.3984375" style="42" customWidth="1"/>
    <col min="1030" max="1030" width="12.1328125" style="42" bestFit="1" customWidth="1"/>
    <col min="1031" max="1279" width="11.3984375" style="42"/>
    <col min="1280" max="1280" width="8.3984375" style="42" bestFit="1" customWidth="1"/>
    <col min="1281" max="1281" width="54.59765625" style="42" customWidth="1"/>
    <col min="1282" max="1283" width="31.3984375" style="42" bestFit="1" customWidth="1"/>
    <col min="1284" max="1284" width="3.3984375" style="42" customWidth="1"/>
    <col min="1285" max="1285" width="11.3984375" style="42" customWidth="1"/>
    <col min="1286" max="1286" width="12.1328125" style="42" bestFit="1" customWidth="1"/>
    <col min="1287" max="1535" width="11.3984375" style="42"/>
    <col min="1536" max="1536" width="8.3984375" style="42" bestFit="1" customWidth="1"/>
    <col min="1537" max="1537" width="54.59765625" style="42" customWidth="1"/>
    <col min="1538" max="1539" width="31.3984375" style="42" bestFit="1" customWidth="1"/>
    <col min="1540" max="1540" width="3.3984375" style="42" customWidth="1"/>
    <col min="1541" max="1541" width="11.3984375" style="42" customWidth="1"/>
    <col min="1542" max="1542" width="12.1328125" style="42" bestFit="1" customWidth="1"/>
    <col min="1543" max="1791" width="11.3984375" style="42"/>
    <col min="1792" max="1792" width="8.3984375" style="42" bestFit="1" customWidth="1"/>
    <col min="1793" max="1793" width="54.59765625" style="42" customWidth="1"/>
    <col min="1794" max="1795" width="31.3984375" style="42" bestFit="1" customWidth="1"/>
    <col min="1796" max="1796" width="3.3984375" style="42" customWidth="1"/>
    <col min="1797" max="1797" width="11.3984375" style="42" customWidth="1"/>
    <col min="1798" max="1798" width="12.1328125" style="42" bestFit="1" customWidth="1"/>
    <col min="1799" max="2047" width="11.3984375" style="42"/>
    <col min="2048" max="2048" width="8.3984375" style="42" bestFit="1" customWidth="1"/>
    <col min="2049" max="2049" width="54.59765625" style="42" customWidth="1"/>
    <col min="2050" max="2051" width="31.3984375" style="42" bestFit="1" customWidth="1"/>
    <col min="2052" max="2052" width="3.3984375" style="42" customWidth="1"/>
    <col min="2053" max="2053" width="11.3984375" style="42" customWidth="1"/>
    <col min="2054" max="2054" width="12.1328125" style="42" bestFit="1" customWidth="1"/>
    <col min="2055" max="2303" width="11.3984375" style="42"/>
    <col min="2304" max="2304" width="8.3984375" style="42" bestFit="1" customWidth="1"/>
    <col min="2305" max="2305" width="54.59765625" style="42" customWidth="1"/>
    <col min="2306" max="2307" width="31.3984375" style="42" bestFit="1" customWidth="1"/>
    <col min="2308" max="2308" width="3.3984375" style="42" customWidth="1"/>
    <col min="2309" max="2309" width="11.3984375" style="42" customWidth="1"/>
    <col min="2310" max="2310" width="12.1328125" style="42" bestFit="1" customWidth="1"/>
    <col min="2311" max="2559" width="11.3984375" style="42"/>
    <col min="2560" max="2560" width="8.3984375" style="42" bestFit="1" customWidth="1"/>
    <col min="2561" max="2561" width="54.59765625" style="42" customWidth="1"/>
    <col min="2562" max="2563" width="31.3984375" style="42" bestFit="1" customWidth="1"/>
    <col min="2564" max="2564" width="3.3984375" style="42" customWidth="1"/>
    <col min="2565" max="2565" width="11.3984375" style="42" customWidth="1"/>
    <col min="2566" max="2566" width="12.1328125" style="42" bestFit="1" customWidth="1"/>
    <col min="2567" max="2815" width="11.3984375" style="42"/>
    <col min="2816" max="2816" width="8.3984375" style="42" bestFit="1" customWidth="1"/>
    <col min="2817" max="2817" width="54.59765625" style="42" customWidth="1"/>
    <col min="2818" max="2819" width="31.3984375" style="42" bestFit="1" customWidth="1"/>
    <col min="2820" max="2820" width="3.3984375" style="42" customWidth="1"/>
    <col min="2821" max="2821" width="11.3984375" style="42" customWidth="1"/>
    <col min="2822" max="2822" width="12.1328125" style="42" bestFit="1" customWidth="1"/>
    <col min="2823" max="3071" width="11.3984375" style="42"/>
    <col min="3072" max="3072" width="8.3984375" style="42" bestFit="1" customWidth="1"/>
    <col min="3073" max="3073" width="54.59765625" style="42" customWidth="1"/>
    <col min="3074" max="3075" width="31.3984375" style="42" bestFit="1" customWidth="1"/>
    <col min="3076" max="3076" width="3.3984375" style="42" customWidth="1"/>
    <col min="3077" max="3077" width="11.3984375" style="42" customWidth="1"/>
    <col min="3078" max="3078" width="12.1328125" style="42" bestFit="1" customWidth="1"/>
    <col min="3079" max="3327" width="11.3984375" style="42"/>
    <col min="3328" max="3328" width="8.3984375" style="42" bestFit="1" customWidth="1"/>
    <col min="3329" max="3329" width="54.59765625" style="42" customWidth="1"/>
    <col min="3330" max="3331" width="31.3984375" style="42" bestFit="1" customWidth="1"/>
    <col min="3332" max="3332" width="3.3984375" style="42" customWidth="1"/>
    <col min="3333" max="3333" width="11.3984375" style="42" customWidth="1"/>
    <col min="3334" max="3334" width="12.1328125" style="42" bestFit="1" customWidth="1"/>
    <col min="3335" max="3583" width="11.3984375" style="42"/>
    <col min="3584" max="3584" width="8.3984375" style="42" bestFit="1" customWidth="1"/>
    <col min="3585" max="3585" width="54.59765625" style="42" customWidth="1"/>
    <col min="3586" max="3587" width="31.3984375" style="42" bestFit="1" customWidth="1"/>
    <col min="3588" max="3588" width="3.3984375" style="42" customWidth="1"/>
    <col min="3589" max="3589" width="11.3984375" style="42" customWidth="1"/>
    <col min="3590" max="3590" width="12.1328125" style="42" bestFit="1" customWidth="1"/>
    <col min="3591" max="3839" width="11.3984375" style="42"/>
    <col min="3840" max="3840" width="8.3984375" style="42" bestFit="1" customWidth="1"/>
    <col min="3841" max="3841" width="54.59765625" style="42" customWidth="1"/>
    <col min="3842" max="3843" width="31.3984375" style="42" bestFit="1" customWidth="1"/>
    <col min="3844" max="3844" width="3.3984375" style="42" customWidth="1"/>
    <col min="3845" max="3845" width="11.3984375" style="42" customWidth="1"/>
    <col min="3846" max="3846" width="12.1328125" style="42" bestFit="1" customWidth="1"/>
    <col min="3847" max="4095" width="11.3984375" style="42"/>
    <col min="4096" max="4096" width="8.3984375" style="42" bestFit="1" customWidth="1"/>
    <col min="4097" max="4097" width="54.59765625" style="42" customWidth="1"/>
    <col min="4098" max="4099" width="31.3984375" style="42" bestFit="1" customWidth="1"/>
    <col min="4100" max="4100" width="3.3984375" style="42" customWidth="1"/>
    <col min="4101" max="4101" width="11.3984375" style="42" customWidth="1"/>
    <col min="4102" max="4102" width="12.1328125" style="42" bestFit="1" customWidth="1"/>
    <col min="4103" max="4351" width="11.3984375" style="42"/>
    <col min="4352" max="4352" width="8.3984375" style="42" bestFit="1" customWidth="1"/>
    <col min="4353" max="4353" width="54.59765625" style="42" customWidth="1"/>
    <col min="4354" max="4355" width="31.3984375" style="42" bestFit="1" customWidth="1"/>
    <col min="4356" max="4356" width="3.3984375" style="42" customWidth="1"/>
    <col min="4357" max="4357" width="11.3984375" style="42" customWidth="1"/>
    <col min="4358" max="4358" width="12.1328125" style="42" bestFit="1" customWidth="1"/>
    <col min="4359" max="4607" width="11.3984375" style="42"/>
    <col min="4608" max="4608" width="8.3984375" style="42" bestFit="1" customWidth="1"/>
    <col min="4609" max="4609" width="54.59765625" style="42" customWidth="1"/>
    <col min="4610" max="4611" width="31.3984375" style="42" bestFit="1" customWidth="1"/>
    <col min="4612" max="4612" width="3.3984375" style="42" customWidth="1"/>
    <col min="4613" max="4613" width="11.3984375" style="42" customWidth="1"/>
    <col min="4614" max="4614" width="12.1328125" style="42" bestFit="1" customWidth="1"/>
    <col min="4615" max="4863" width="11.3984375" style="42"/>
    <col min="4864" max="4864" width="8.3984375" style="42" bestFit="1" customWidth="1"/>
    <col min="4865" max="4865" width="54.59765625" style="42" customWidth="1"/>
    <col min="4866" max="4867" width="31.3984375" style="42" bestFit="1" customWidth="1"/>
    <col min="4868" max="4868" width="3.3984375" style="42" customWidth="1"/>
    <col min="4869" max="4869" width="11.3984375" style="42" customWidth="1"/>
    <col min="4870" max="4870" width="12.1328125" style="42" bestFit="1" customWidth="1"/>
    <col min="4871" max="5119" width="11.3984375" style="42"/>
    <col min="5120" max="5120" width="8.3984375" style="42" bestFit="1" customWidth="1"/>
    <col min="5121" max="5121" width="54.59765625" style="42" customWidth="1"/>
    <col min="5122" max="5123" width="31.3984375" style="42" bestFit="1" customWidth="1"/>
    <col min="5124" max="5124" width="3.3984375" style="42" customWidth="1"/>
    <col min="5125" max="5125" width="11.3984375" style="42" customWidth="1"/>
    <col min="5126" max="5126" width="12.1328125" style="42" bestFit="1" customWidth="1"/>
    <col min="5127" max="5375" width="11.3984375" style="42"/>
    <col min="5376" max="5376" width="8.3984375" style="42" bestFit="1" customWidth="1"/>
    <col min="5377" max="5377" width="54.59765625" style="42" customWidth="1"/>
    <col min="5378" max="5379" width="31.3984375" style="42" bestFit="1" customWidth="1"/>
    <col min="5380" max="5380" width="3.3984375" style="42" customWidth="1"/>
    <col min="5381" max="5381" width="11.3984375" style="42" customWidth="1"/>
    <col min="5382" max="5382" width="12.1328125" style="42" bestFit="1" customWidth="1"/>
    <col min="5383" max="5631" width="11.3984375" style="42"/>
    <col min="5632" max="5632" width="8.3984375" style="42" bestFit="1" customWidth="1"/>
    <col min="5633" max="5633" width="54.59765625" style="42" customWidth="1"/>
    <col min="5634" max="5635" width="31.3984375" style="42" bestFit="1" customWidth="1"/>
    <col min="5636" max="5636" width="3.3984375" style="42" customWidth="1"/>
    <col min="5637" max="5637" width="11.3984375" style="42" customWidth="1"/>
    <col min="5638" max="5638" width="12.1328125" style="42" bestFit="1" customWidth="1"/>
    <col min="5639" max="5887" width="11.3984375" style="42"/>
    <col min="5888" max="5888" width="8.3984375" style="42" bestFit="1" customWidth="1"/>
    <col min="5889" max="5889" width="54.59765625" style="42" customWidth="1"/>
    <col min="5890" max="5891" width="31.3984375" style="42" bestFit="1" customWidth="1"/>
    <col min="5892" max="5892" width="3.3984375" style="42" customWidth="1"/>
    <col min="5893" max="5893" width="11.3984375" style="42" customWidth="1"/>
    <col min="5894" max="5894" width="12.1328125" style="42" bestFit="1" customWidth="1"/>
    <col min="5895" max="6143" width="11.3984375" style="42"/>
    <col min="6144" max="6144" width="8.3984375" style="42" bestFit="1" customWidth="1"/>
    <col min="6145" max="6145" width="54.59765625" style="42" customWidth="1"/>
    <col min="6146" max="6147" width="31.3984375" style="42" bestFit="1" customWidth="1"/>
    <col min="6148" max="6148" width="3.3984375" style="42" customWidth="1"/>
    <col min="6149" max="6149" width="11.3984375" style="42" customWidth="1"/>
    <col min="6150" max="6150" width="12.1328125" style="42" bestFit="1" customWidth="1"/>
    <col min="6151" max="6399" width="11.3984375" style="42"/>
    <col min="6400" max="6400" width="8.3984375" style="42" bestFit="1" customWidth="1"/>
    <col min="6401" max="6401" width="54.59765625" style="42" customWidth="1"/>
    <col min="6402" max="6403" width="31.3984375" style="42" bestFit="1" customWidth="1"/>
    <col min="6404" max="6404" width="3.3984375" style="42" customWidth="1"/>
    <col min="6405" max="6405" width="11.3984375" style="42" customWidth="1"/>
    <col min="6406" max="6406" width="12.1328125" style="42" bestFit="1" customWidth="1"/>
    <col min="6407" max="6655" width="11.3984375" style="42"/>
    <col min="6656" max="6656" width="8.3984375" style="42" bestFit="1" customWidth="1"/>
    <col min="6657" max="6657" width="54.59765625" style="42" customWidth="1"/>
    <col min="6658" max="6659" width="31.3984375" style="42" bestFit="1" customWidth="1"/>
    <col min="6660" max="6660" width="3.3984375" style="42" customWidth="1"/>
    <col min="6661" max="6661" width="11.3984375" style="42" customWidth="1"/>
    <col min="6662" max="6662" width="12.1328125" style="42" bestFit="1" customWidth="1"/>
    <col min="6663" max="6911" width="11.3984375" style="42"/>
    <col min="6912" max="6912" width="8.3984375" style="42" bestFit="1" customWidth="1"/>
    <col min="6913" max="6913" width="54.59765625" style="42" customWidth="1"/>
    <col min="6914" max="6915" width="31.3984375" style="42" bestFit="1" customWidth="1"/>
    <col min="6916" max="6916" width="3.3984375" style="42" customWidth="1"/>
    <col min="6917" max="6917" width="11.3984375" style="42" customWidth="1"/>
    <col min="6918" max="6918" width="12.1328125" style="42" bestFit="1" customWidth="1"/>
    <col min="6919" max="7167" width="11.3984375" style="42"/>
    <col min="7168" max="7168" width="8.3984375" style="42" bestFit="1" customWidth="1"/>
    <col min="7169" max="7169" width="54.59765625" style="42" customWidth="1"/>
    <col min="7170" max="7171" width="31.3984375" style="42" bestFit="1" customWidth="1"/>
    <col min="7172" max="7172" width="3.3984375" style="42" customWidth="1"/>
    <col min="7173" max="7173" width="11.3984375" style="42" customWidth="1"/>
    <col min="7174" max="7174" width="12.1328125" style="42" bestFit="1" customWidth="1"/>
    <col min="7175" max="7423" width="11.3984375" style="42"/>
    <col min="7424" max="7424" width="8.3984375" style="42" bestFit="1" customWidth="1"/>
    <col min="7425" max="7425" width="54.59765625" style="42" customWidth="1"/>
    <col min="7426" max="7427" width="31.3984375" style="42" bestFit="1" customWidth="1"/>
    <col min="7428" max="7428" width="3.3984375" style="42" customWidth="1"/>
    <col min="7429" max="7429" width="11.3984375" style="42" customWidth="1"/>
    <col min="7430" max="7430" width="12.1328125" style="42" bestFit="1" customWidth="1"/>
    <col min="7431" max="7679" width="11.3984375" style="42"/>
    <col min="7680" max="7680" width="8.3984375" style="42" bestFit="1" customWidth="1"/>
    <col min="7681" max="7681" width="54.59765625" style="42" customWidth="1"/>
    <col min="7682" max="7683" width="31.3984375" style="42" bestFit="1" customWidth="1"/>
    <col min="7684" max="7684" width="3.3984375" style="42" customWidth="1"/>
    <col min="7685" max="7685" width="11.3984375" style="42" customWidth="1"/>
    <col min="7686" max="7686" width="12.1328125" style="42" bestFit="1" customWidth="1"/>
    <col min="7687" max="7935" width="11.3984375" style="42"/>
    <col min="7936" max="7936" width="8.3984375" style="42" bestFit="1" customWidth="1"/>
    <col min="7937" max="7937" width="54.59765625" style="42" customWidth="1"/>
    <col min="7938" max="7939" width="31.3984375" style="42" bestFit="1" customWidth="1"/>
    <col min="7940" max="7940" width="3.3984375" style="42" customWidth="1"/>
    <col min="7941" max="7941" width="11.3984375" style="42" customWidth="1"/>
    <col min="7942" max="7942" width="12.1328125" style="42" bestFit="1" customWidth="1"/>
    <col min="7943" max="8191" width="11.3984375" style="42"/>
    <col min="8192" max="8192" width="8.3984375" style="42" bestFit="1" customWidth="1"/>
    <col min="8193" max="8193" width="54.59765625" style="42" customWidth="1"/>
    <col min="8194" max="8195" width="31.3984375" style="42" bestFit="1" customWidth="1"/>
    <col min="8196" max="8196" width="3.3984375" style="42" customWidth="1"/>
    <col min="8197" max="8197" width="11.3984375" style="42" customWidth="1"/>
    <col min="8198" max="8198" width="12.1328125" style="42" bestFit="1" customWidth="1"/>
    <col min="8199" max="8447" width="11.3984375" style="42"/>
    <col min="8448" max="8448" width="8.3984375" style="42" bestFit="1" customWidth="1"/>
    <col min="8449" max="8449" width="54.59765625" style="42" customWidth="1"/>
    <col min="8450" max="8451" width="31.3984375" style="42" bestFit="1" customWidth="1"/>
    <col min="8452" max="8452" width="3.3984375" style="42" customWidth="1"/>
    <col min="8453" max="8453" width="11.3984375" style="42" customWidth="1"/>
    <col min="8454" max="8454" width="12.1328125" style="42" bestFit="1" customWidth="1"/>
    <col min="8455" max="8703" width="11.3984375" style="42"/>
    <col min="8704" max="8704" width="8.3984375" style="42" bestFit="1" customWidth="1"/>
    <col min="8705" max="8705" width="54.59765625" style="42" customWidth="1"/>
    <col min="8706" max="8707" width="31.3984375" style="42" bestFit="1" customWidth="1"/>
    <col min="8708" max="8708" width="3.3984375" style="42" customWidth="1"/>
    <col min="8709" max="8709" width="11.3984375" style="42" customWidth="1"/>
    <col min="8710" max="8710" width="12.1328125" style="42" bestFit="1" customWidth="1"/>
    <col min="8711" max="8959" width="11.3984375" style="42"/>
    <col min="8960" max="8960" width="8.3984375" style="42" bestFit="1" customWidth="1"/>
    <col min="8961" max="8961" width="54.59765625" style="42" customWidth="1"/>
    <col min="8962" max="8963" width="31.3984375" style="42" bestFit="1" customWidth="1"/>
    <col min="8964" max="8964" width="3.3984375" style="42" customWidth="1"/>
    <col min="8965" max="8965" width="11.3984375" style="42" customWidth="1"/>
    <col min="8966" max="8966" width="12.1328125" style="42" bestFit="1" customWidth="1"/>
    <col min="8967" max="9215" width="11.3984375" style="42"/>
    <col min="9216" max="9216" width="8.3984375" style="42" bestFit="1" customWidth="1"/>
    <col min="9217" max="9217" width="54.59765625" style="42" customWidth="1"/>
    <col min="9218" max="9219" width="31.3984375" style="42" bestFit="1" customWidth="1"/>
    <col min="9220" max="9220" width="3.3984375" style="42" customWidth="1"/>
    <col min="9221" max="9221" width="11.3984375" style="42" customWidth="1"/>
    <col min="9222" max="9222" width="12.1328125" style="42" bestFit="1" customWidth="1"/>
    <col min="9223" max="9471" width="11.3984375" style="42"/>
    <col min="9472" max="9472" width="8.3984375" style="42" bestFit="1" customWidth="1"/>
    <col min="9473" max="9473" width="54.59765625" style="42" customWidth="1"/>
    <col min="9474" max="9475" width="31.3984375" style="42" bestFit="1" customWidth="1"/>
    <col min="9476" max="9476" width="3.3984375" style="42" customWidth="1"/>
    <col min="9477" max="9477" width="11.3984375" style="42" customWidth="1"/>
    <col min="9478" max="9478" width="12.1328125" style="42" bestFit="1" customWidth="1"/>
    <col min="9479" max="9727" width="11.3984375" style="42"/>
    <col min="9728" max="9728" width="8.3984375" style="42" bestFit="1" customWidth="1"/>
    <col min="9729" max="9729" width="54.59765625" style="42" customWidth="1"/>
    <col min="9730" max="9731" width="31.3984375" style="42" bestFit="1" customWidth="1"/>
    <col min="9732" max="9732" width="3.3984375" style="42" customWidth="1"/>
    <col min="9733" max="9733" width="11.3984375" style="42" customWidth="1"/>
    <col min="9734" max="9734" width="12.1328125" style="42" bestFit="1" customWidth="1"/>
    <col min="9735" max="9983" width="11.3984375" style="42"/>
    <col min="9984" max="9984" width="8.3984375" style="42" bestFit="1" customWidth="1"/>
    <col min="9985" max="9985" width="54.59765625" style="42" customWidth="1"/>
    <col min="9986" max="9987" width="31.3984375" style="42" bestFit="1" customWidth="1"/>
    <col min="9988" max="9988" width="3.3984375" style="42" customWidth="1"/>
    <col min="9989" max="9989" width="11.3984375" style="42" customWidth="1"/>
    <col min="9990" max="9990" width="12.1328125" style="42" bestFit="1" customWidth="1"/>
    <col min="9991" max="10239" width="11.3984375" style="42"/>
    <col min="10240" max="10240" width="8.3984375" style="42" bestFit="1" customWidth="1"/>
    <col min="10241" max="10241" width="54.59765625" style="42" customWidth="1"/>
    <col min="10242" max="10243" width="31.3984375" style="42" bestFit="1" customWidth="1"/>
    <col min="10244" max="10244" width="3.3984375" style="42" customWidth="1"/>
    <col min="10245" max="10245" width="11.3984375" style="42" customWidth="1"/>
    <col min="10246" max="10246" width="12.1328125" style="42" bestFit="1" customWidth="1"/>
    <col min="10247" max="10495" width="11.3984375" style="42"/>
    <col min="10496" max="10496" width="8.3984375" style="42" bestFit="1" customWidth="1"/>
    <col min="10497" max="10497" width="54.59765625" style="42" customWidth="1"/>
    <col min="10498" max="10499" width="31.3984375" style="42" bestFit="1" customWidth="1"/>
    <col min="10500" max="10500" width="3.3984375" style="42" customWidth="1"/>
    <col min="10501" max="10501" width="11.3984375" style="42" customWidth="1"/>
    <col min="10502" max="10502" width="12.1328125" style="42" bestFit="1" customWidth="1"/>
    <col min="10503" max="10751" width="11.3984375" style="42"/>
    <col min="10752" max="10752" width="8.3984375" style="42" bestFit="1" customWidth="1"/>
    <col min="10753" max="10753" width="54.59765625" style="42" customWidth="1"/>
    <col min="10754" max="10755" width="31.3984375" style="42" bestFit="1" customWidth="1"/>
    <col min="10756" max="10756" width="3.3984375" style="42" customWidth="1"/>
    <col min="10757" max="10757" width="11.3984375" style="42" customWidth="1"/>
    <col min="10758" max="10758" width="12.1328125" style="42" bestFit="1" customWidth="1"/>
    <col min="10759" max="11007" width="11.3984375" style="42"/>
    <col min="11008" max="11008" width="8.3984375" style="42" bestFit="1" customWidth="1"/>
    <col min="11009" max="11009" width="54.59765625" style="42" customWidth="1"/>
    <col min="11010" max="11011" width="31.3984375" style="42" bestFit="1" customWidth="1"/>
    <col min="11012" max="11012" width="3.3984375" style="42" customWidth="1"/>
    <col min="11013" max="11013" width="11.3984375" style="42" customWidth="1"/>
    <col min="11014" max="11014" width="12.1328125" style="42" bestFit="1" customWidth="1"/>
    <col min="11015" max="11263" width="11.3984375" style="42"/>
    <col min="11264" max="11264" width="8.3984375" style="42" bestFit="1" customWidth="1"/>
    <col min="11265" max="11265" width="54.59765625" style="42" customWidth="1"/>
    <col min="11266" max="11267" width="31.3984375" style="42" bestFit="1" customWidth="1"/>
    <col min="11268" max="11268" width="3.3984375" style="42" customWidth="1"/>
    <col min="11269" max="11269" width="11.3984375" style="42" customWidth="1"/>
    <col min="11270" max="11270" width="12.1328125" style="42" bestFit="1" customWidth="1"/>
    <col min="11271" max="11519" width="11.3984375" style="42"/>
    <col min="11520" max="11520" width="8.3984375" style="42" bestFit="1" customWidth="1"/>
    <col min="11521" max="11521" width="54.59765625" style="42" customWidth="1"/>
    <col min="11522" max="11523" width="31.3984375" style="42" bestFit="1" customWidth="1"/>
    <col min="11524" max="11524" width="3.3984375" style="42" customWidth="1"/>
    <col min="11525" max="11525" width="11.3984375" style="42" customWidth="1"/>
    <col min="11526" max="11526" width="12.1328125" style="42" bestFit="1" customWidth="1"/>
    <col min="11527" max="11775" width="11.3984375" style="42"/>
    <col min="11776" max="11776" width="8.3984375" style="42" bestFit="1" customWidth="1"/>
    <col min="11777" max="11777" width="54.59765625" style="42" customWidth="1"/>
    <col min="11778" max="11779" width="31.3984375" style="42" bestFit="1" customWidth="1"/>
    <col min="11780" max="11780" width="3.3984375" style="42" customWidth="1"/>
    <col min="11781" max="11781" width="11.3984375" style="42" customWidth="1"/>
    <col min="11782" max="11782" width="12.1328125" style="42" bestFit="1" customWidth="1"/>
    <col min="11783" max="12031" width="11.3984375" style="42"/>
    <col min="12032" max="12032" width="8.3984375" style="42" bestFit="1" customWidth="1"/>
    <col min="12033" max="12033" width="54.59765625" style="42" customWidth="1"/>
    <col min="12034" max="12035" width="31.3984375" style="42" bestFit="1" customWidth="1"/>
    <col min="12036" max="12036" width="3.3984375" style="42" customWidth="1"/>
    <col min="12037" max="12037" width="11.3984375" style="42" customWidth="1"/>
    <col min="12038" max="12038" width="12.1328125" style="42" bestFit="1" customWidth="1"/>
    <col min="12039" max="12287" width="11.3984375" style="42"/>
    <col min="12288" max="12288" width="8.3984375" style="42" bestFit="1" customWidth="1"/>
    <col min="12289" max="12289" width="54.59765625" style="42" customWidth="1"/>
    <col min="12290" max="12291" width="31.3984375" style="42" bestFit="1" customWidth="1"/>
    <col min="12292" max="12292" width="3.3984375" style="42" customWidth="1"/>
    <col min="12293" max="12293" width="11.3984375" style="42" customWidth="1"/>
    <col min="12294" max="12294" width="12.1328125" style="42" bestFit="1" customWidth="1"/>
    <col min="12295" max="12543" width="11.3984375" style="42"/>
    <col min="12544" max="12544" width="8.3984375" style="42" bestFit="1" customWidth="1"/>
    <col min="12545" max="12545" width="54.59765625" style="42" customWidth="1"/>
    <col min="12546" max="12547" width="31.3984375" style="42" bestFit="1" customWidth="1"/>
    <col min="12548" max="12548" width="3.3984375" style="42" customWidth="1"/>
    <col min="12549" max="12549" width="11.3984375" style="42" customWidth="1"/>
    <col min="12550" max="12550" width="12.1328125" style="42" bestFit="1" customWidth="1"/>
    <col min="12551" max="12799" width="11.3984375" style="42"/>
    <col min="12800" max="12800" width="8.3984375" style="42" bestFit="1" customWidth="1"/>
    <col min="12801" max="12801" width="54.59765625" style="42" customWidth="1"/>
    <col min="12802" max="12803" width="31.3984375" style="42" bestFit="1" customWidth="1"/>
    <col min="12804" max="12804" width="3.3984375" style="42" customWidth="1"/>
    <col min="12805" max="12805" width="11.3984375" style="42" customWidth="1"/>
    <col min="12806" max="12806" width="12.1328125" style="42" bestFit="1" customWidth="1"/>
    <col min="12807" max="13055" width="11.3984375" style="42"/>
    <col min="13056" max="13056" width="8.3984375" style="42" bestFit="1" customWidth="1"/>
    <col min="13057" max="13057" width="54.59765625" style="42" customWidth="1"/>
    <col min="13058" max="13059" width="31.3984375" style="42" bestFit="1" customWidth="1"/>
    <col min="13060" max="13060" width="3.3984375" style="42" customWidth="1"/>
    <col min="13061" max="13061" width="11.3984375" style="42" customWidth="1"/>
    <col min="13062" max="13062" width="12.1328125" style="42" bestFit="1" customWidth="1"/>
    <col min="13063" max="13311" width="11.3984375" style="42"/>
    <col min="13312" max="13312" width="8.3984375" style="42" bestFit="1" customWidth="1"/>
    <col min="13313" max="13313" width="54.59765625" style="42" customWidth="1"/>
    <col min="13314" max="13315" width="31.3984375" style="42" bestFit="1" customWidth="1"/>
    <col min="13316" max="13316" width="3.3984375" style="42" customWidth="1"/>
    <col min="13317" max="13317" width="11.3984375" style="42" customWidth="1"/>
    <col min="13318" max="13318" width="12.1328125" style="42" bestFit="1" customWidth="1"/>
    <col min="13319" max="13567" width="11.3984375" style="42"/>
    <col min="13568" max="13568" width="8.3984375" style="42" bestFit="1" customWidth="1"/>
    <col min="13569" max="13569" width="54.59765625" style="42" customWidth="1"/>
    <col min="13570" max="13571" width="31.3984375" style="42" bestFit="1" customWidth="1"/>
    <col min="13572" max="13572" width="3.3984375" style="42" customWidth="1"/>
    <col min="13573" max="13573" width="11.3984375" style="42" customWidth="1"/>
    <col min="13574" max="13574" width="12.1328125" style="42" bestFit="1" customWidth="1"/>
    <col min="13575" max="13823" width="11.3984375" style="42"/>
    <col min="13824" max="13824" width="8.3984375" style="42" bestFit="1" customWidth="1"/>
    <col min="13825" max="13825" width="54.59765625" style="42" customWidth="1"/>
    <col min="13826" max="13827" width="31.3984375" style="42" bestFit="1" customWidth="1"/>
    <col min="13828" max="13828" width="3.3984375" style="42" customWidth="1"/>
    <col min="13829" max="13829" width="11.3984375" style="42" customWidth="1"/>
    <col min="13830" max="13830" width="12.1328125" style="42" bestFit="1" customWidth="1"/>
    <col min="13831" max="14079" width="11.3984375" style="42"/>
    <col min="14080" max="14080" width="8.3984375" style="42" bestFit="1" customWidth="1"/>
    <col min="14081" max="14081" width="54.59765625" style="42" customWidth="1"/>
    <col min="14082" max="14083" width="31.3984375" style="42" bestFit="1" customWidth="1"/>
    <col min="14084" max="14084" width="3.3984375" style="42" customWidth="1"/>
    <col min="14085" max="14085" width="11.3984375" style="42" customWidth="1"/>
    <col min="14086" max="14086" width="12.1328125" style="42" bestFit="1" customWidth="1"/>
    <col min="14087" max="14335" width="11.3984375" style="42"/>
    <col min="14336" max="14336" width="8.3984375" style="42" bestFit="1" customWidth="1"/>
    <col min="14337" max="14337" width="54.59765625" style="42" customWidth="1"/>
    <col min="14338" max="14339" width="31.3984375" style="42" bestFit="1" customWidth="1"/>
    <col min="14340" max="14340" width="3.3984375" style="42" customWidth="1"/>
    <col min="14341" max="14341" width="11.3984375" style="42" customWidth="1"/>
    <col min="14342" max="14342" width="12.1328125" style="42" bestFit="1" customWidth="1"/>
    <col min="14343" max="14591" width="11.3984375" style="42"/>
    <col min="14592" max="14592" width="8.3984375" style="42" bestFit="1" customWidth="1"/>
    <col min="14593" max="14593" width="54.59765625" style="42" customWidth="1"/>
    <col min="14594" max="14595" width="31.3984375" style="42" bestFit="1" customWidth="1"/>
    <col min="14596" max="14596" width="3.3984375" style="42" customWidth="1"/>
    <col min="14597" max="14597" width="11.3984375" style="42" customWidth="1"/>
    <col min="14598" max="14598" width="12.1328125" style="42" bestFit="1" customWidth="1"/>
    <col min="14599" max="14847" width="11.3984375" style="42"/>
    <col min="14848" max="14848" width="8.3984375" style="42" bestFit="1" customWidth="1"/>
    <col min="14849" max="14849" width="54.59765625" style="42" customWidth="1"/>
    <col min="14850" max="14851" width="31.3984375" style="42" bestFit="1" customWidth="1"/>
    <col min="14852" max="14852" width="3.3984375" style="42" customWidth="1"/>
    <col min="14853" max="14853" width="11.3984375" style="42" customWidth="1"/>
    <col min="14854" max="14854" width="12.1328125" style="42" bestFit="1" customWidth="1"/>
    <col min="14855" max="15103" width="11.3984375" style="42"/>
    <col min="15104" max="15104" width="8.3984375" style="42" bestFit="1" customWidth="1"/>
    <col min="15105" max="15105" width="54.59765625" style="42" customWidth="1"/>
    <col min="15106" max="15107" width="31.3984375" style="42" bestFit="1" customWidth="1"/>
    <col min="15108" max="15108" width="3.3984375" style="42" customWidth="1"/>
    <col min="15109" max="15109" width="11.3984375" style="42" customWidth="1"/>
    <col min="15110" max="15110" width="12.1328125" style="42" bestFit="1" customWidth="1"/>
    <col min="15111" max="15359" width="11.3984375" style="42"/>
    <col min="15360" max="15360" width="8.3984375" style="42" bestFit="1" customWidth="1"/>
    <col min="15361" max="15361" width="54.59765625" style="42" customWidth="1"/>
    <col min="15362" max="15363" width="31.3984375" style="42" bestFit="1" customWidth="1"/>
    <col min="15364" max="15364" width="3.3984375" style="42" customWidth="1"/>
    <col min="15365" max="15365" width="11.3984375" style="42" customWidth="1"/>
    <col min="15366" max="15366" width="12.1328125" style="42" bestFit="1" customWidth="1"/>
    <col min="15367" max="15615" width="11.3984375" style="42"/>
    <col min="15616" max="15616" width="8.3984375" style="42" bestFit="1" customWidth="1"/>
    <col min="15617" max="15617" width="54.59765625" style="42" customWidth="1"/>
    <col min="15618" max="15619" width="31.3984375" style="42" bestFit="1" customWidth="1"/>
    <col min="15620" max="15620" width="3.3984375" style="42" customWidth="1"/>
    <col min="15621" max="15621" width="11.3984375" style="42" customWidth="1"/>
    <col min="15622" max="15622" width="12.1328125" style="42" bestFit="1" customWidth="1"/>
    <col min="15623" max="15871" width="11.3984375" style="42"/>
    <col min="15872" max="15872" width="8.3984375" style="42" bestFit="1" customWidth="1"/>
    <col min="15873" max="15873" width="54.59765625" style="42" customWidth="1"/>
    <col min="15874" max="15875" width="31.3984375" style="42" bestFit="1" customWidth="1"/>
    <col min="15876" max="15876" width="3.3984375" style="42" customWidth="1"/>
    <col min="15877" max="15877" width="11.3984375" style="42" customWidth="1"/>
    <col min="15878" max="15878" width="12.1328125" style="42" bestFit="1" customWidth="1"/>
    <col min="15879" max="16127" width="11.3984375" style="42"/>
    <col min="16128" max="16128" width="8.3984375" style="42" bestFit="1" customWidth="1"/>
    <col min="16129" max="16129" width="54.59765625" style="42" customWidth="1"/>
    <col min="16130" max="16131" width="31.3984375" style="42" bestFit="1" customWidth="1"/>
    <col min="16132" max="16132" width="3.3984375" style="42" customWidth="1"/>
    <col min="16133" max="16133" width="11.3984375" style="42" customWidth="1"/>
    <col min="16134" max="16134" width="12.1328125" style="42" bestFit="1" customWidth="1"/>
    <col min="16135" max="16384" width="11.3984375" style="42"/>
  </cols>
  <sheetData>
    <row r="1" spans="1:10" s="200" customFormat="1">
      <c r="A1" s="389" t="s">
        <v>604</v>
      </c>
      <c r="B1" s="46"/>
      <c r="C1" s="390" t="s">
        <v>2114</v>
      </c>
      <c r="D1" s="43"/>
      <c r="E1" s="44"/>
      <c r="F1" s="42"/>
      <c r="G1" s="42"/>
      <c r="H1" s="42"/>
      <c r="I1" s="42"/>
      <c r="J1" s="42"/>
    </row>
    <row r="2" spans="1:10" s="200" customFormat="1" hidden="1">
      <c r="A2" s="407"/>
      <c r="B2" s="278"/>
      <c r="C2" s="499"/>
      <c r="D2" s="239"/>
      <c r="E2" s="408"/>
      <c r="F2" s="42"/>
      <c r="G2" s="42"/>
      <c r="H2" s="42"/>
      <c r="I2" s="42"/>
      <c r="J2" s="42"/>
    </row>
    <row r="3" spans="1:10" s="200" customFormat="1" ht="12.4" customHeight="1">
      <c r="A3" s="418" t="s">
        <v>153</v>
      </c>
      <c r="B3" s="451">
        <f>'Cover Page'!C2</f>
        <v>0</v>
      </c>
      <c r="C3" s="499"/>
      <c r="D3" s="240"/>
      <c r="E3" s="42"/>
      <c r="F3" s="96"/>
      <c r="G3" s="96"/>
      <c r="H3" s="42"/>
      <c r="I3" s="42"/>
      <c r="J3" s="42"/>
    </row>
    <row r="4" spans="1:10" s="200" customFormat="1" ht="12.4" customHeight="1">
      <c r="A4" s="418" t="s">
        <v>637</v>
      </c>
      <c r="B4" s="451">
        <f>'Cover Page'!C3</f>
        <v>0</v>
      </c>
      <c r="C4" s="499"/>
      <c r="D4" s="240"/>
      <c r="E4" s="42"/>
      <c r="F4" s="96"/>
      <c r="G4" s="96"/>
      <c r="H4" s="42"/>
      <c r="I4" s="42"/>
      <c r="J4" s="42"/>
    </row>
    <row r="5" spans="1:10" s="200" customFormat="1" ht="13.5" customHeight="1">
      <c r="A5" s="418" t="s">
        <v>638</v>
      </c>
      <c r="B5" s="452" t="str">
        <f>'Cover Page'!C4</f>
        <v>10/00/2000</v>
      </c>
      <c r="C5" s="499"/>
      <c r="D5" s="240"/>
      <c r="E5" s="42"/>
      <c r="F5" s="96"/>
      <c r="G5" s="96"/>
      <c r="H5" s="42"/>
      <c r="I5" s="42"/>
      <c r="J5" s="42"/>
    </row>
    <row r="6" spans="1:10" s="412" customFormat="1" ht="24" customHeight="1" thickBot="1">
      <c r="A6" s="921" t="s">
        <v>2404</v>
      </c>
      <c r="B6" s="432"/>
      <c r="C6" s="500"/>
      <c r="D6" s="433"/>
      <c r="F6" s="429"/>
      <c r="G6" s="429"/>
      <c r="H6" s="429"/>
    </row>
    <row r="7" spans="1:10">
      <c r="A7" s="514" t="s">
        <v>110</v>
      </c>
      <c r="B7" s="515" t="s">
        <v>1696</v>
      </c>
      <c r="C7" s="516" t="s">
        <v>442</v>
      </c>
      <c r="D7" s="517" t="s">
        <v>1897</v>
      </c>
      <c r="E7" s="496"/>
      <c r="G7" s="96"/>
      <c r="H7" s="96"/>
    </row>
    <row r="8" spans="1:10">
      <c r="A8" s="518" t="s">
        <v>174</v>
      </c>
      <c r="B8" s="519" t="s">
        <v>184</v>
      </c>
      <c r="C8" s="520"/>
      <c r="D8" s="521"/>
      <c r="E8" s="96"/>
      <c r="G8" s="96"/>
      <c r="H8" s="96"/>
    </row>
    <row r="9" spans="1:10">
      <c r="A9" s="522">
        <v>1</v>
      </c>
      <c r="B9" s="512" t="s">
        <v>1856</v>
      </c>
      <c r="C9" s="520">
        <f>SUM(C10:C13)</f>
        <v>0</v>
      </c>
      <c r="D9" s="523" t="e">
        <f t="shared" ref="D9:D21" si="0">C9/$C$21</f>
        <v>#DIV/0!</v>
      </c>
      <c r="E9" s="96"/>
      <c r="G9" s="96"/>
      <c r="H9" s="96"/>
    </row>
    <row r="10" spans="1:10">
      <c r="A10" s="524">
        <v>1.1000000000000001</v>
      </c>
      <c r="B10" s="525" t="s">
        <v>2057</v>
      </c>
      <c r="C10" s="526">
        <f>'PAX107'!D35</f>
        <v>0</v>
      </c>
      <c r="D10" s="523" t="e">
        <f t="shared" si="0"/>
        <v>#DIV/0!</v>
      </c>
      <c r="E10" s="96"/>
      <c r="G10" s="96"/>
      <c r="H10" s="96"/>
    </row>
    <row r="11" spans="1:10">
      <c r="A11" s="524">
        <v>1.2</v>
      </c>
      <c r="B11" s="525" t="s">
        <v>1921</v>
      </c>
      <c r="C11" s="325"/>
      <c r="D11" s="523" t="e">
        <f t="shared" si="0"/>
        <v>#DIV/0!</v>
      </c>
      <c r="E11" s="96"/>
      <c r="G11" s="96"/>
      <c r="H11" s="96"/>
    </row>
    <row r="12" spans="1:10">
      <c r="A12" s="524">
        <v>1.3</v>
      </c>
      <c r="B12" s="525" t="s">
        <v>1922</v>
      </c>
      <c r="C12" s="325"/>
      <c r="D12" s="523" t="e">
        <f t="shared" si="0"/>
        <v>#DIV/0!</v>
      </c>
      <c r="E12" s="96"/>
      <c r="G12" s="96"/>
      <c r="H12" s="96"/>
    </row>
    <row r="13" spans="1:10">
      <c r="A13" s="524">
        <v>1.4</v>
      </c>
      <c r="B13" s="525" t="s">
        <v>1923</v>
      </c>
      <c r="C13" s="325"/>
      <c r="D13" s="523" t="e">
        <f t="shared" si="0"/>
        <v>#DIV/0!</v>
      </c>
      <c r="E13" s="96"/>
      <c r="G13" s="96"/>
      <c r="H13" s="96"/>
    </row>
    <row r="14" spans="1:10">
      <c r="A14" s="524">
        <v>2</v>
      </c>
      <c r="B14" s="512" t="s">
        <v>2072</v>
      </c>
      <c r="C14" s="526">
        <f>'PAX102'!B12</f>
        <v>0</v>
      </c>
      <c r="D14" s="523" t="e">
        <f t="shared" si="0"/>
        <v>#DIV/0!</v>
      </c>
      <c r="E14" s="498"/>
      <c r="G14" s="96"/>
      <c r="H14" s="96"/>
    </row>
    <row r="15" spans="1:10">
      <c r="A15" s="524">
        <v>3</v>
      </c>
      <c r="B15" s="512" t="s">
        <v>2059</v>
      </c>
      <c r="C15" s="526">
        <f>'PAX102'!B48</f>
        <v>0</v>
      </c>
      <c r="D15" s="523" t="e">
        <f t="shared" si="0"/>
        <v>#DIV/0!</v>
      </c>
      <c r="E15" s="96"/>
      <c r="G15" s="96"/>
      <c r="H15" s="96"/>
    </row>
    <row r="16" spans="1:10">
      <c r="A16" s="524">
        <v>4</v>
      </c>
      <c r="B16" s="512" t="s">
        <v>2061</v>
      </c>
      <c r="C16" s="526">
        <f>'PAX102'!B69</f>
        <v>0</v>
      </c>
      <c r="D16" s="523" t="e">
        <f t="shared" si="0"/>
        <v>#DIV/0!</v>
      </c>
    </row>
    <row r="17" spans="1:10">
      <c r="A17" s="524">
        <v>5</v>
      </c>
      <c r="B17" s="512" t="s">
        <v>2062</v>
      </c>
      <c r="C17" s="526">
        <f>'PAX103'!C24</f>
        <v>0</v>
      </c>
      <c r="D17" s="523" t="e">
        <f t="shared" si="0"/>
        <v>#DIV/0!</v>
      </c>
      <c r="E17" s="96"/>
      <c r="G17" s="96"/>
      <c r="H17" s="96"/>
      <c r="I17" s="96"/>
      <c r="J17" s="96"/>
    </row>
    <row r="18" spans="1:10">
      <c r="A18" s="524">
        <v>6</v>
      </c>
      <c r="B18" s="512" t="s">
        <v>2063</v>
      </c>
      <c r="C18" s="526">
        <f>'PAX104'!C9</f>
        <v>0</v>
      </c>
      <c r="D18" s="523" t="e">
        <f t="shared" si="0"/>
        <v>#DIV/0!</v>
      </c>
    </row>
    <row r="19" spans="1:10">
      <c r="A19" s="524">
        <v>7</v>
      </c>
      <c r="B19" s="512" t="s">
        <v>2091</v>
      </c>
      <c r="C19" s="526">
        <f>'PAX109'!C18</f>
        <v>0</v>
      </c>
      <c r="D19" s="523" t="e">
        <f t="shared" si="0"/>
        <v>#DIV/0!</v>
      </c>
      <c r="E19" s="96"/>
      <c r="G19" s="96"/>
      <c r="H19" s="96"/>
    </row>
    <row r="20" spans="1:10">
      <c r="A20" s="524">
        <v>7</v>
      </c>
      <c r="B20" s="512" t="s">
        <v>1887</v>
      </c>
      <c r="C20" s="325"/>
      <c r="D20" s="523" t="e">
        <f t="shared" si="0"/>
        <v>#DIV/0!</v>
      </c>
      <c r="G20" s="96"/>
      <c r="H20" s="96"/>
    </row>
    <row r="21" spans="1:10">
      <c r="A21" s="527"/>
      <c r="B21" s="528" t="s">
        <v>186</v>
      </c>
      <c r="C21" s="520">
        <f>C9+SUM(C14:C20)</f>
        <v>0</v>
      </c>
      <c r="D21" s="523" t="e">
        <f t="shared" si="0"/>
        <v>#DIV/0!</v>
      </c>
      <c r="E21" s="96"/>
      <c r="G21" s="96"/>
      <c r="H21" s="96"/>
    </row>
    <row r="22" spans="1:10">
      <c r="A22" s="529"/>
      <c r="B22" s="530"/>
      <c r="C22" s="531"/>
      <c r="D22" s="532"/>
    </row>
    <row r="23" spans="1:10">
      <c r="A23" s="518" t="s">
        <v>175</v>
      </c>
      <c r="B23" s="519" t="s">
        <v>1898</v>
      </c>
      <c r="C23" s="520"/>
      <c r="D23" s="521"/>
      <c r="E23" s="496"/>
      <c r="G23" s="96"/>
      <c r="H23" s="96"/>
    </row>
    <row r="24" spans="1:10">
      <c r="A24" s="527"/>
      <c r="B24" s="533" t="s">
        <v>1879</v>
      </c>
      <c r="C24" s="520">
        <f>SUM(C26:C28)</f>
        <v>0</v>
      </c>
      <c r="D24" s="523" t="e">
        <f>C24/C$35</f>
        <v>#DIV/0!</v>
      </c>
      <c r="E24" s="496"/>
      <c r="G24" s="96"/>
      <c r="H24" s="96"/>
    </row>
    <row r="25" spans="1:10">
      <c r="A25" s="534">
        <v>1</v>
      </c>
      <c r="B25" s="519" t="s">
        <v>1808</v>
      </c>
      <c r="C25" s="520"/>
      <c r="D25" s="521"/>
      <c r="E25" s="96"/>
      <c r="G25" s="96"/>
      <c r="H25" s="96"/>
    </row>
    <row r="26" spans="1:10">
      <c r="A26" s="524">
        <v>1.1000000000000001</v>
      </c>
      <c r="B26" s="512" t="s">
        <v>375</v>
      </c>
      <c r="C26" s="325"/>
      <c r="D26" s="523" t="e">
        <f>C26/C$35</f>
        <v>#DIV/0!</v>
      </c>
      <c r="E26" s="96"/>
      <c r="G26" s="96"/>
      <c r="H26" s="96"/>
    </row>
    <row r="27" spans="1:10">
      <c r="A27" s="524">
        <v>1.2</v>
      </c>
      <c r="B27" s="512" t="s">
        <v>2064</v>
      </c>
      <c r="C27" s="526">
        <f>'PAX105'!C16</f>
        <v>0</v>
      </c>
      <c r="D27" s="523" t="e">
        <f>C27/C$35</f>
        <v>#DIV/0!</v>
      </c>
      <c r="E27" s="96"/>
      <c r="G27" s="96"/>
      <c r="H27" s="96"/>
    </row>
    <row r="28" spans="1:10">
      <c r="A28" s="524">
        <v>1.3</v>
      </c>
      <c r="B28" s="512" t="s">
        <v>1809</v>
      </c>
      <c r="C28" s="325"/>
      <c r="D28" s="523" t="e">
        <f>C28/C$35</f>
        <v>#DIV/0!</v>
      </c>
      <c r="E28" s="96"/>
      <c r="G28" s="96"/>
      <c r="H28" s="96"/>
    </row>
    <row r="29" spans="1:10">
      <c r="A29" s="534">
        <v>2</v>
      </c>
      <c r="B29" s="519" t="s">
        <v>187</v>
      </c>
      <c r="C29" s="520"/>
      <c r="D29" s="521"/>
      <c r="E29" s="96"/>
      <c r="G29" s="96"/>
      <c r="H29" s="96"/>
    </row>
    <row r="30" spans="1:10">
      <c r="A30" s="524">
        <v>2.1</v>
      </c>
      <c r="B30" s="512" t="s">
        <v>2065</v>
      </c>
      <c r="C30" s="526">
        <f>'PAX108'!F8</f>
        <v>0</v>
      </c>
      <c r="D30" s="523" t="e">
        <f t="shared" ref="D30:D35" si="1">C30/C$35</f>
        <v>#DIV/0!</v>
      </c>
    </row>
    <row r="31" spans="1:10">
      <c r="A31" s="524">
        <v>2.2999999999999998</v>
      </c>
      <c r="B31" s="512" t="s">
        <v>2093</v>
      </c>
      <c r="C31" s="526">
        <f>'PAX106'!F44</f>
        <v>0</v>
      </c>
      <c r="D31" s="523" t="e">
        <f t="shared" si="1"/>
        <v>#DIV/0!</v>
      </c>
      <c r="E31" s="96"/>
      <c r="G31" s="96"/>
    </row>
    <row r="32" spans="1:10">
      <c r="A32" s="524">
        <v>2.4</v>
      </c>
      <c r="B32" s="512" t="s">
        <v>325</v>
      </c>
      <c r="C32" s="325">
        <v>0</v>
      </c>
      <c r="D32" s="523" t="e">
        <f t="shared" si="1"/>
        <v>#DIV/0!</v>
      </c>
      <c r="E32" s="96"/>
      <c r="G32" s="96"/>
      <c r="H32" s="96"/>
    </row>
    <row r="33" spans="1:8">
      <c r="A33" s="524">
        <v>2.5</v>
      </c>
      <c r="B33" s="512" t="s">
        <v>2066</v>
      </c>
      <c r="C33" s="526">
        <f>'PAX104'!C25</f>
        <v>0</v>
      </c>
      <c r="D33" s="523" t="e">
        <f t="shared" si="1"/>
        <v>#DIV/0!</v>
      </c>
    </row>
    <row r="34" spans="1:8">
      <c r="A34" s="527"/>
      <c r="B34" s="535" t="s">
        <v>139</v>
      </c>
      <c r="C34" s="536">
        <f>SUM(C30:C33)</f>
        <v>0</v>
      </c>
      <c r="D34" s="523" t="e">
        <f t="shared" si="1"/>
        <v>#DIV/0!</v>
      </c>
    </row>
    <row r="35" spans="1:8">
      <c r="A35" s="527"/>
      <c r="B35" s="528" t="s">
        <v>250</v>
      </c>
      <c r="C35" s="520">
        <f>C24+C34</f>
        <v>0</v>
      </c>
      <c r="D35" s="523" t="e">
        <f t="shared" si="1"/>
        <v>#DIV/0!</v>
      </c>
    </row>
    <row r="36" spans="1:8">
      <c r="A36" s="537"/>
      <c r="B36" s="538"/>
      <c r="C36" s="539">
        <f>C21-C35</f>
        <v>0</v>
      </c>
      <c r="D36" s="540"/>
    </row>
    <row r="37" spans="1:8">
      <c r="A37" s="527"/>
    </row>
    <row r="38" spans="1:8">
      <c r="A38" s="527"/>
      <c r="B38" s="875" t="s">
        <v>2375</v>
      </c>
      <c r="C38" s="876" t="str">
        <f>'DashBoard Indicators'!B5</f>
        <v>10/00/2000</v>
      </c>
      <c r="D38" s="876">
        <f>'DashBoard Indicators'!C5</f>
        <v>46022</v>
      </c>
    </row>
    <row r="39" spans="1:8">
      <c r="A39" s="524"/>
      <c r="B39" s="512" t="s">
        <v>2370</v>
      </c>
      <c r="C39" s="325"/>
      <c r="D39" s="325"/>
      <c r="E39" s="96"/>
      <c r="G39" s="96"/>
      <c r="H39" s="96"/>
    </row>
    <row r="40" spans="1:8">
      <c r="A40" s="524"/>
      <c r="B40" s="512" t="s">
        <v>2371</v>
      </c>
      <c r="C40" s="325"/>
      <c r="D40" s="325"/>
      <c r="E40" s="96"/>
      <c r="G40" s="96"/>
      <c r="H40" s="96"/>
    </row>
    <row r="41" spans="1:8">
      <c r="A41" s="524"/>
      <c r="B41" s="512" t="s">
        <v>2376</v>
      </c>
      <c r="C41" s="325"/>
      <c r="D41" s="325"/>
      <c r="E41" s="96"/>
      <c r="G41" s="96"/>
      <c r="H41" s="96"/>
    </row>
    <row r="42" spans="1:8">
      <c r="A42" s="524"/>
      <c r="B42" s="512" t="s">
        <v>2372</v>
      </c>
      <c r="C42" s="325"/>
      <c r="D42" s="325"/>
      <c r="E42" s="96"/>
      <c r="G42" s="96"/>
      <c r="H42" s="96"/>
    </row>
    <row r="43" spans="1:8">
      <c r="A43" s="524"/>
      <c r="B43" s="512" t="s">
        <v>2386</v>
      </c>
      <c r="C43" s="325"/>
      <c r="D43" s="325"/>
      <c r="E43" s="96"/>
      <c r="G43" s="96"/>
      <c r="H43" s="96"/>
    </row>
    <row r="44" spans="1:8">
      <c r="A44" s="524"/>
      <c r="B44" s="512" t="s">
        <v>2385</v>
      </c>
      <c r="C44" s="325"/>
      <c r="D44" s="325"/>
      <c r="E44" s="96"/>
      <c r="G44" s="96"/>
      <c r="H44" s="96"/>
    </row>
    <row r="45" spans="1:8">
      <c r="A45" s="524"/>
      <c r="B45" s="512" t="s">
        <v>2373</v>
      </c>
      <c r="C45" s="325"/>
      <c r="D45" s="325">
        <v>0</v>
      </c>
      <c r="E45" s="96"/>
      <c r="G45" s="96"/>
      <c r="H45" s="96"/>
    </row>
    <row r="46" spans="1:8">
      <c r="A46" s="524"/>
      <c r="B46" s="512" t="s">
        <v>2374</v>
      </c>
      <c r="C46" s="325"/>
      <c r="D46" s="325"/>
      <c r="E46" s="96"/>
      <c r="G46" s="96"/>
      <c r="H46" s="96"/>
    </row>
    <row r="47" spans="1:8">
      <c r="A47" s="524"/>
      <c r="B47" s="512"/>
      <c r="C47" s="325"/>
      <c r="D47" s="325"/>
      <c r="E47" s="96"/>
      <c r="G47" s="96"/>
      <c r="H47" s="96"/>
    </row>
  </sheetData>
  <sheetProtection algorithmName="SHA-512" hashValue="XiAvWmxnZjpbvRhWXUrA72sYMkkJXWhS5GyqYI+5J8itRJ2Lv9KDLPQhko1OO3Nz+4/pM+7mu+4ytqRHms1Ljw==" saltValue="bV0m2qGGlw5nOffiO+5jRQ==" spinCount="100000" sheet="1" objects="1" scenarios="1"/>
  <dataValidations count="1">
    <dataValidation type="decimal" operator="greaterThanOrEqual" allowBlank="1" showInputMessage="1" showErrorMessage="1" sqref="C26 C28 C9:C21 C30:C35" xr:uid="{00000000-0002-0000-0600-000000000000}">
      <formula1>0</formula1>
    </dataValidation>
  </dataValidations>
  <printOptions horizontalCentered="1" gridLinesSet="0"/>
  <pageMargins left="0.51181102362204722" right="0.51181102362204722" top="0.51181102362204722" bottom="0.51181102362204722" header="0.35433070866141736" footer="0.35433070866141736"/>
  <pageSetup fitToHeight="9999" orientation="portrait" horizontalDpi="300" verticalDpi="300" r:id="rId1"/>
  <headerFooter alignWithMargins="0">
    <oddHeader>&amp;L&amp;R&amp;C&amp;"Calibri"&amp;10&amp;K000000 PUBLIC&amp;1#_x000D_&amp;"Arialri"&amp;10&amp;K000000MBK100&amp;L&amp;G&amp;R&amp;C&amp;"Calibri"&amp;10&amp;K000000 PUBLIC&amp;1#_x000D_&amp;"Arialri"&amp;10&amp;K000000MBK100&amp;L</oddHeader>
    <oddFooter>&amp;L
&amp;1#&amp;"Calibri,Regular"&amp;10&amp;K000000 Statement of Fianacial position&amp;CPage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5">
    <tabColor rgb="FFFF0000"/>
    <pageSetUpPr fitToPage="1"/>
  </sheetPr>
  <dimension ref="A1:J96"/>
  <sheetViews>
    <sheetView showGridLines="0" zoomScale="115" zoomScaleNormal="115" zoomScaleSheetLayoutView="98" workbookViewId="0">
      <selection activeCell="D45" sqref="D45"/>
    </sheetView>
  </sheetViews>
  <sheetFormatPr defaultColWidth="11.3984375" defaultRowHeight="15.4"/>
  <cols>
    <col min="1" max="1" width="11.3984375" style="42" customWidth="1"/>
    <col min="2" max="2" width="57.73046875" style="42" customWidth="1"/>
    <col min="3" max="3" width="29.59765625" style="42" customWidth="1"/>
    <col min="4" max="4" width="21.1328125" style="42" customWidth="1"/>
    <col min="5" max="5" width="11.3984375" style="42" customWidth="1"/>
    <col min="6" max="6" width="14.3984375" style="42" customWidth="1"/>
    <col min="7" max="251" width="11.3984375" style="42"/>
    <col min="252" max="255" width="11.3984375" style="42" customWidth="1"/>
    <col min="256" max="256" width="5.1328125" style="42" customWidth="1"/>
    <col min="257" max="257" width="37" style="42" customWidth="1"/>
    <col min="258" max="258" width="30.3984375" style="42" customWidth="1"/>
    <col min="259" max="259" width="21.1328125" style="42" customWidth="1"/>
    <col min="260" max="260" width="10.3984375" style="42" bestFit="1" customWidth="1"/>
    <col min="261" max="261" width="11.3984375" style="42" customWidth="1"/>
    <col min="262" max="262" width="14.3984375" style="42" customWidth="1"/>
    <col min="263" max="507" width="11.3984375" style="42"/>
    <col min="508" max="511" width="11.3984375" style="42" customWidth="1"/>
    <col min="512" max="512" width="5.1328125" style="42" customWidth="1"/>
    <col min="513" max="513" width="37" style="42" customWidth="1"/>
    <col min="514" max="514" width="30.3984375" style="42" customWidth="1"/>
    <col min="515" max="515" width="21.1328125" style="42" customWidth="1"/>
    <col min="516" max="516" width="10.3984375" style="42" bestFit="1" customWidth="1"/>
    <col min="517" max="517" width="11.3984375" style="42" customWidth="1"/>
    <col min="518" max="518" width="14.3984375" style="42" customWidth="1"/>
    <col min="519" max="763" width="11.3984375" style="42"/>
    <col min="764" max="767" width="11.3984375" style="42" customWidth="1"/>
    <col min="768" max="768" width="5.1328125" style="42" customWidth="1"/>
    <col min="769" max="769" width="37" style="42" customWidth="1"/>
    <col min="770" max="770" width="30.3984375" style="42" customWidth="1"/>
    <col min="771" max="771" width="21.1328125" style="42" customWidth="1"/>
    <col min="772" max="772" width="10.3984375" style="42" bestFit="1" customWidth="1"/>
    <col min="773" max="773" width="11.3984375" style="42" customWidth="1"/>
    <col min="774" max="774" width="14.3984375" style="42" customWidth="1"/>
    <col min="775" max="1019" width="11.3984375" style="42"/>
    <col min="1020" max="1023" width="11.3984375" style="42" customWidth="1"/>
    <col min="1024" max="1024" width="5.1328125" style="42" customWidth="1"/>
    <col min="1025" max="1025" width="37" style="42" customWidth="1"/>
    <col min="1026" max="1026" width="30.3984375" style="42" customWidth="1"/>
    <col min="1027" max="1027" width="21.1328125" style="42" customWidth="1"/>
    <col min="1028" max="1028" width="10.3984375" style="42" bestFit="1" customWidth="1"/>
    <col min="1029" max="1029" width="11.3984375" style="42" customWidth="1"/>
    <col min="1030" max="1030" width="14.3984375" style="42" customWidth="1"/>
    <col min="1031" max="1275" width="11.3984375" style="42"/>
    <col min="1276" max="1279" width="11.3984375" style="42" customWidth="1"/>
    <col min="1280" max="1280" width="5.1328125" style="42" customWidth="1"/>
    <col min="1281" max="1281" width="37" style="42" customWidth="1"/>
    <col min="1282" max="1282" width="30.3984375" style="42" customWidth="1"/>
    <col min="1283" max="1283" width="21.1328125" style="42" customWidth="1"/>
    <col min="1284" max="1284" width="10.3984375" style="42" bestFit="1" customWidth="1"/>
    <col min="1285" max="1285" width="11.3984375" style="42" customWidth="1"/>
    <col min="1286" max="1286" width="14.3984375" style="42" customWidth="1"/>
    <col min="1287" max="1531" width="11.3984375" style="42"/>
    <col min="1532" max="1535" width="11.3984375" style="42" customWidth="1"/>
    <col min="1536" max="1536" width="5.1328125" style="42" customWidth="1"/>
    <col min="1537" max="1537" width="37" style="42" customWidth="1"/>
    <col min="1538" max="1538" width="30.3984375" style="42" customWidth="1"/>
    <col min="1539" max="1539" width="21.1328125" style="42" customWidth="1"/>
    <col min="1540" max="1540" width="10.3984375" style="42" bestFit="1" customWidth="1"/>
    <col min="1541" max="1541" width="11.3984375" style="42" customWidth="1"/>
    <col min="1542" max="1542" width="14.3984375" style="42" customWidth="1"/>
    <col min="1543" max="1787" width="11.3984375" style="42"/>
    <col min="1788" max="1791" width="11.3984375" style="42" customWidth="1"/>
    <col min="1792" max="1792" width="5.1328125" style="42" customWidth="1"/>
    <col min="1793" max="1793" width="37" style="42" customWidth="1"/>
    <col min="1794" max="1794" width="30.3984375" style="42" customWidth="1"/>
    <col min="1795" max="1795" width="21.1328125" style="42" customWidth="1"/>
    <col min="1796" max="1796" width="10.3984375" style="42" bestFit="1" customWidth="1"/>
    <col min="1797" max="1797" width="11.3984375" style="42" customWidth="1"/>
    <col min="1798" max="1798" width="14.3984375" style="42" customWidth="1"/>
    <col min="1799" max="2043" width="11.3984375" style="42"/>
    <col min="2044" max="2047" width="11.3984375" style="42" customWidth="1"/>
    <col min="2048" max="2048" width="5.1328125" style="42" customWidth="1"/>
    <col min="2049" max="2049" width="37" style="42" customWidth="1"/>
    <col min="2050" max="2050" width="30.3984375" style="42" customWidth="1"/>
    <col min="2051" max="2051" width="21.1328125" style="42" customWidth="1"/>
    <col min="2052" max="2052" width="10.3984375" style="42" bestFit="1" customWidth="1"/>
    <col min="2053" max="2053" width="11.3984375" style="42" customWidth="1"/>
    <col min="2054" max="2054" width="14.3984375" style="42" customWidth="1"/>
    <col min="2055" max="2299" width="11.3984375" style="42"/>
    <col min="2300" max="2303" width="11.3984375" style="42" customWidth="1"/>
    <col min="2304" max="2304" width="5.1328125" style="42" customWidth="1"/>
    <col min="2305" max="2305" width="37" style="42" customWidth="1"/>
    <col min="2306" max="2306" width="30.3984375" style="42" customWidth="1"/>
    <col min="2307" max="2307" width="21.1328125" style="42" customWidth="1"/>
    <col min="2308" max="2308" width="10.3984375" style="42" bestFit="1" customWidth="1"/>
    <col min="2309" max="2309" width="11.3984375" style="42" customWidth="1"/>
    <col min="2310" max="2310" width="14.3984375" style="42" customWidth="1"/>
    <col min="2311" max="2555" width="11.3984375" style="42"/>
    <col min="2556" max="2559" width="11.3984375" style="42" customWidth="1"/>
    <col min="2560" max="2560" width="5.1328125" style="42" customWidth="1"/>
    <col min="2561" max="2561" width="37" style="42" customWidth="1"/>
    <col min="2562" max="2562" width="30.3984375" style="42" customWidth="1"/>
    <col min="2563" max="2563" width="21.1328125" style="42" customWidth="1"/>
    <col min="2564" max="2564" width="10.3984375" style="42" bestFit="1" customWidth="1"/>
    <col min="2565" max="2565" width="11.3984375" style="42" customWidth="1"/>
    <col min="2566" max="2566" width="14.3984375" style="42" customWidth="1"/>
    <col min="2567" max="2811" width="11.3984375" style="42"/>
    <col min="2812" max="2815" width="11.3984375" style="42" customWidth="1"/>
    <col min="2816" max="2816" width="5.1328125" style="42" customWidth="1"/>
    <col min="2817" max="2817" width="37" style="42" customWidth="1"/>
    <col min="2818" max="2818" width="30.3984375" style="42" customWidth="1"/>
    <col min="2819" max="2819" width="21.1328125" style="42" customWidth="1"/>
    <col min="2820" max="2820" width="10.3984375" style="42" bestFit="1" customWidth="1"/>
    <col min="2821" max="2821" width="11.3984375" style="42" customWidth="1"/>
    <col min="2822" max="2822" width="14.3984375" style="42" customWidth="1"/>
    <col min="2823" max="3067" width="11.3984375" style="42"/>
    <col min="3068" max="3071" width="11.3984375" style="42" customWidth="1"/>
    <col min="3072" max="3072" width="5.1328125" style="42" customWidth="1"/>
    <col min="3073" max="3073" width="37" style="42" customWidth="1"/>
    <col min="3074" max="3074" width="30.3984375" style="42" customWidth="1"/>
    <col min="3075" max="3075" width="21.1328125" style="42" customWidth="1"/>
    <col min="3076" max="3076" width="10.3984375" style="42" bestFit="1" customWidth="1"/>
    <col min="3077" max="3077" width="11.3984375" style="42" customWidth="1"/>
    <col min="3078" max="3078" width="14.3984375" style="42" customWidth="1"/>
    <col min="3079" max="3323" width="11.3984375" style="42"/>
    <col min="3324" max="3327" width="11.3984375" style="42" customWidth="1"/>
    <col min="3328" max="3328" width="5.1328125" style="42" customWidth="1"/>
    <col min="3329" max="3329" width="37" style="42" customWidth="1"/>
    <col min="3330" max="3330" width="30.3984375" style="42" customWidth="1"/>
    <col min="3331" max="3331" width="21.1328125" style="42" customWidth="1"/>
    <col min="3332" max="3332" width="10.3984375" style="42" bestFit="1" customWidth="1"/>
    <col min="3333" max="3333" width="11.3984375" style="42" customWidth="1"/>
    <col min="3334" max="3334" width="14.3984375" style="42" customWidth="1"/>
    <col min="3335" max="3579" width="11.3984375" style="42"/>
    <col min="3580" max="3583" width="11.3984375" style="42" customWidth="1"/>
    <col min="3584" max="3584" width="5.1328125" style="42" customWidth="1"/>
    <col min="3585" max="3585" width="37" style="42" customWidth="1"/>
    <col min="3586" max="3586" width="30.3984375" style="42" customWidth="1"/>
    <col min="3587" max="3587" width="21.1328125" style="42" customWidth="1"/>
    <col min="3588" max="3588" width="10.3984375" style="42" bestFit="1" customWidth="1"/>
    <col min="3589" max="3589" width="11.3984375" style="42" customWidth="1"/>
    <col min="3590" max="3590" width="14.3984375" style="42" customWidth="1"/>
    <col min="3591" max="3835" width="11.3984375" style="42"/>
    <col min="3836" max="3839" width="11.3984375" style="42" customWidth="1"/>
    <col min="3840" max="3840" width="5.1328125" style="42" customWidth="1"/>
    <col min="3841" max="3841" width="37" style="42" customWidth="1"/>
    <col min="3842" max="3842" width="30.3984375" style="42" customWidth="1"/>
    <col min="3843" max="3843" width="21.1328125" style="42" customWidth="1"/>
    <col min="3844" max="3844" width="10.3984375" style="42" bestFit="1" customWidth="1"/>
    <col min="3845" max="3845" width="11.3984375" style="42" customWidth="1"/>
    <col min="3846" max="3846" width="14.3984375" style="42" customWidth="1"/>
    <col min="3847" max="4091" width="11.3984375" style="42"/>
    <col min="4092" max="4095" width="11.3984375" style="42" customWidth="1"/>
    <col min="4096" max="4096" width="5.1328125" style="42" customWidth="1"/>
    <col min="4097" max="4097" width="37" style="42" customWidth="1"/>
    <col min="4098" max="4098" width="30.3984375" style="42" customWidth="1"/>
    <col min="4099" max="4099" width="21.1328125" style="42" customWidth="1"/>
    <col min="4100" max="4100" width="10.3984375" style="42" bestFit="1" customWidth="1"/>
    <col min="4101" max="4101" width="11.3984375" style="42" customWidth="1"/>
    <col min="4102" max="4102" width="14.3984375" style="42" customWidth="1"/>
    <col min="4103" max="4347" width="11.3984375" style="42"/>
    <col min="4348" max="4351" width="11.3984375" style="42" customWidth="1"/>
    <col min="4352" max="4352" width="5.1328125" style="42" customWidth="1"/>
    <col min="4353" max="4353" width="37" style="42" customWidth="1"/>
    <col min="4354" max="4354" width="30.3984375" style="42" customWidth="1"/>
    <col min="4355" max="4355" width="21.1328125" style="42" customWidth="1"/>
    <col min="4356" max="4356" width="10.3984375" style="42" bestFit="1" customWidth="1"/>
    <col min="4357" max="4357" width="11.3984375" style="42" customWidth="1"/>
    <col min="4358" max="4358" width="14.3984375" style="42" customWidth="1"/>
    <col min="4359" max="4603" width="11.3984375" style="42"/>
    <col min="4604" max="4607" width="11.3984375" style="42" customWidth="1"/>
    <col min="4608" max="4608" width="5.1328125" style="42" customWidth="1"/>
    <col min="4609" max="4609" width="37" style="42" customWidth="1"/>
    <col min="4610" max="4610" width="30.3984375" style="42" customWidth="1"/>
    <col min="4611" max="4611" width="21.1328125" style="42" customWidth="1"/>
    <col min="4612" max="4612" width="10.3984375" style="42" bestFit="1" customWidth="1"/>
    <col min="4613" max="4613" width="11.3984375" style="42" customWidth="1"/>
    <col min="4614" max="4614" width="14.3984375" style="42" customWidth="1"/>
    <col min="4615" max="4859" width="11.3984375" style="42"/>
    <col min="4860" max="4863" width="11.3984375" style="42" customWidth="1"/>
    <col min="4864" max="4864" width="5.1328125" style="42" customWidth="1"/>
    <col min="4865" max="4865" width="37" style="42" customWidth="1"/>
    <col min="4866" max="4866" width="30.3984375" style="42" customWidth="1"/>
    <col min="4867" max="4867" width="21.1328125" style="42" customWidth="1"/>
    <col min="4868" max="4868" width="10.3984375" style="42" bestFit="1" customWidth="1"/>
    <col min="4869" max="4869" width="11.3984375" style="42" customWidth="1"/>
    <col min="4870" max="4870" width="14.3984375" style="42" customWidth="1"/>
    <col min="4871" max="5115" width="11.3984375" style="42"/>
    <col min="5116" max="5119" width="11.3984375" style="42" customWidth="1"/>
    <col min="5120" max="5120" width="5.1328125" style="42" customWidth="1"/>
    <col min="5121" max="5121" width="37" style="42" customWidth="1"/>
    <col min="5122" max="5122" width="30.3984375" style="42" customWidth="1"/>
    <col min="5123" max="5123" width="21.1328125" style="42" customWidth="1"/>
    <col min="5124" max="5124" width="10.3984375" style="42" bestFit="1" customWidth="1"/>
    <col min="5125" max="5125" width="11.3984375" style="42" customWidth="1"/>
    <col min="5126" max="5126" width="14.3984375" style="42" customWidth="1"/>
    <col min="5127" max="5371" width="11.3984375" style="42"/>
    <col min="5372" max="5375" width="11.3984375" style="42" customWidth="1"/>
    <col min="5376" max="5376" width="5.1328125" style="42" customWidth="1"/>
    <col min="5377" max="5377" width="37" style="42" customWidth="1"/>
    <col min="5378" max="5378" width="30.3984375" style="42" customWidth="1"/>
    <col min="5379" max="5379" width="21.1328125" style="42" customWidth="1"/>
    <col min="5380" max="5380" width="10.3984375" style="42" bestFit="1" customWidth="1"/>
    <col min="5381" max="5381" width="11.3984375" style="42" customWidth="1"/>
    <col min="5382" max="5382" width="14.3984375" style="42" customWidth="1"/>
    <col min="5383" max="5627" width="11.3984375" style="42"/>
    <col min="5628" max="5631" width="11.3984375" style="42" customWidth="1"/>
    <col min="5632" max="5632" width="5.1328125" style="42" customWidth="1"/>
    <col min="5633" max="5633" width="37" style="42" customWidth="1"/>
    <col min="5634" max="5634" width="30.3984375" style="42" customWidth="1"/>
    <col min="5635" max="5635" width="21.1328125" style="42" customWidth="1"/>
    <col min="5636" max="5636" width="10.3984375" style="42" bestFit="1" customWidth="1"/>
    <col min="5637" max="5637" width="11.3984375" style="42" customWidth="1"/>
    <col min="5638" max="5638" width="14.3984375" style="42" customWidth="1"/>
    <col min="5639" max="5883" width="11.3984375" style="42"/>
    <col min="5884" max="5887" width="11.3984375" style="42" customWidth="1"/>
    <col min="5888" max="5888" width="5.1328125" style="42" customWidth="1"/>
    <col min="5889" max="5889" width="37" style="42" customWidth="1"/>
    <col min="5890" max="5890" width="30.3984375" style="42" customWidth="1"/>
    <col min="5891" max="5891" width="21.1328125" style="42" customWidth="1"/>
    <col min="5892" max="5892" width="10.3984375" style="42" bestFit="1" customWidth="1"/>
    <col min="5893" max="5893" width="11.3984375" style="42" customWidth="1"/>
    <col min="5894" max="5894" width="14.3984375" style="42" customWidth="1"/>
    <col min="5895" max="6139" width="11.3984375" style="42"/>
    <col min="6140" max="6143" width="11.3984375" style="42" customWidth="1"/>
    <col min="6144" max="6144" width="5.1328125" style="42" customWidth="1"/>
    <col min="6145" max="6145" width="37" style="42" customWidth="1"/>
    <col min="6146" max="6146" width="30.3984375" style="42" customWidth="1"/>
    <col min="6147" max="6147" width="21.1328125" style="42" customWidth="1"/>
    <col min="6148" max="6148" width="10.3984375" style="42" bestFit="1" customWidth="1"/>
    <col min="6149" max="6149" width="11.3984375" style="42" customWidth="1"/>
    <col min="6150" max="6150" width="14.3984375" style="42" customWidth="1"/>
    <col min="6151" max="6395" width="11.3984375" style="42"/>
    <col min="6396" max="6399" width="11.3984375" style="42" customWidth="1"/>
    <col min="6400" max="6400" width="5.1328125" style="42" customWidth="1"/>
    <col min="6401" max="6401" width="37" style="42" customWidth="1"/>
    <col min="6402" max="6402" width="30.3984375" style="42" customWidth="1"/>
    <col min="6403" max="6403" width="21.1328125" style="42" customWidth="1"/>
    <col min="6404" max="6404" width="10.3984375" style="42" bestFit="1" customWidth="1"/>
    <col min="6405" max="6405" width="11.3984375" style="42" customWidth="1"/>
    <col min="6406" max="6406" width="14.3984375" style="42" customWidth="1"/>
    <col min="6407" max="6651" width="11.3984375" style="42"/>
    <col min="6652" max="6655" width="11.3984375" style="42" customWidth="1"/>
    <col min="6656" max="6656" width="5.1328125" style="42" customWidth="1"/>
    <col min="6657" max="6657" width="37" style="42" customWidth="1"/>
    <col min="6658" max="6658" width="30.3984375" style="42" customWidth="1"/>
    <col min="6659" max="6659" width="21.1328125" style="42" customWidth="1"/>
    <col min="6660" max="6660" width="10.3984375" style="42" bestFit="1" customWidth="1"/>
    <col min="6661" max="6661" width="11.3984375" style="42" customWidth="1"/>
    <col min="6662" max="6662" width="14.3984375" style="42" customWidth="1"/>
    <col min="6663" max="6907" width="11.3984375" style="42"/>
    <col min="6908" max="6911" width="11.3984375" style="42" customWidth="1"/>
    <col min="6912" max="6912" width="5.1328125" style="42" customWidth="1"/>
    <col min="6913" max="6913" width="37" style="42" customWidth="1"/>
    <col min="6914" max="6914" width="30.3984375" style="42" customWidth="1"/>
    <col min="6915" max="6915" width="21.1328125" style="42" customWidth="1"/>
    <col min="6916" max="6916" width="10.3984375" style="42" bestFit="1" customWidth="1"/>
    <col min="6917" max="6917" width="11.3984375" style="42" customWidth="1"/>
    <col min="6918" max="6918" width="14.3984375" style="42" customWidth="1"/>
    <col min="6919" max="7163" width="11.3984375" style="42"/>
    <col min="7164" max="7167" width="11.3984375" style="42" customWidth="1"/>
    <col min="7168" max="7168" width="5.1328125" style="42" customWidth="1"/>
    <col min="7169" max="7169" width="37" style="42" customWidth="1"/>
    <col min="7170" max="7170" width="30.3984375" style="42" customWidth="1"/>
    <col min="7171" max="7171" width="21.1328125" style="42" customWidth="1"/>
    <col min="7172" max="7172" width="10.3984375" style="42" bestFit="1" customWidth="1"/>
    <col min="7173" max="7173" width="11.3984375" style="42" customWidth="1"/>
    <col min="7174" max="7174" width="14.3984375" style="42" customWidth="1"/>
    <col min="7175" max="7419" width="11.3984375" style="42"/>
    <col min="7420" max="7423" width="11.3984375" style="42" customWidth="1"/>
    <col min="7424" max="7424" width="5.1328125" style="42" customWidth="1"/>
    <col min="7425" max="7425" width="37" style="42" customWidth="1"/>
    <col min="7426" max="7426" width="30.3984375" style="42" customWidth="1"/>
    <col min="7427" max="7427" width="21.1328125" style="42" customWidth="1"/>
    <col min="7428" max="7428" width="10.3984375" style="42" bestFit="1" customWidth="1"/>
    <col min="7429" max="7429" width="11.3984375" style="42" customWidth="1"/>
    <col min="7430" max="7430" width="14.3984375" style="42" customWidth="1"/>
    <col min="7431" max="7675" width="11.3984375" style="42"/>
    <col min="7676" max="7679" width="11.3984375" style="42" customWidth="1"/>
    <col min="7680" max="7680" width="5.1328125" style="42" customWidth="1"/>
    <col min="7681" max="7681" width="37" style="42" customWidth="1"/>
    <col min="7682" max="7682" width="30.3984375" style="42" customWidth="1"/>
    <col min="7683" max="7683" width="21.1328125" style="42" customWidth="1"/>
    <col min="7684" max="7684" width="10.3984375" style="42" bestFit="1" customWidth="1"/>
    <col min="7685" max="7685" width="11.3984375" style="42" customWidth="1"/>
    <col min="7686" max="7686" width="14.3984375" style="42" customWidth="1"/>
    <col min="7687" max="7931" width="11.3984375" style="42"/>
    <col min="7932" max="7935" width="11.3984375" style="42" customWidth="1"/>
    <col min="7936" max="7936" width="5.1328125" style="42" customWidth="1"/>
    <col min="7937" max="7937" width="37" style="42" customWidth="1"/>
    <col min="7938" max="7938" width="30.3984375" style="42" customWidth="1"/>
    <col min="7939" max="7939" width="21.1328125" style="42" customWidth="1"/>
    <col min="7940" max="7940" width="10.3984375" style="42" bestFit="1" customWidth="1"/>
    <col min="7941" max="7941" width="11.3984375" style="42" customWidth="1"/>
    <col min="7942" max="7942" width="14.3984375" style="42" customWidth="1"/>
    <col min="7943" max="8187" width="11.3984375" style="42"/>
    <col min="8188" max="8191" width="11.3984375" style="42" customWidth="1"/>
    <col min="8192" max="8192" width="5.1328125" style="42" customWidth="1"/>
    <col min="8193" max="8193" width="37" style="42" customWidth="1"/>
    <col min="8194" max="8194" width="30.3984375" style="42" customWidth="1"/>
    <col min="8195" max="8195" width="21.1328125" style="42" customWidth="1"/>
    <col min="8196" max="8196" width="10.3984375" style="42" bestFit="1" customWidth="1"/>
    <col min="8197" max="8197" width="11.3984375" style="42" customWidth="1"/>
    <col min="8198" max="8198" width="14.3984375" style="42" customWidth="1"/>
    <col min="8199" max="8443" width="11.3984375" style="42"/>
    <col min="8444" max="8447" width="11.3984375" style="42" customWidth="1"/>
    <col min="8448" max="8448" width="5.1328125" style="42" customWidth="1"/>
    <col min="8449" max="8449" width="37" style="42" customWidth="1"/>
    <col min="8450" max="8450" width="30.3984375" style="42" customWidth="1"/>
    <col min="8451" max="8451" width="21.1328125" style="42" customWidth="1"/>
    <col min="8452" max="8452" width="10.3984375" style="42" bestFit="1" customWidth="1"/>
    <col min="8453" max="8453" width="11.3984375" style="42" customWidth="1"/>
    <col min="8454" max="8454" width="14.3984375" style="42" customWidth="1"/>
    <col min="8455" max="8699" width="11.3984375" style="42"/>
    <col min="8700" max="8703" width="11.3984375" style="42" customWidth="1"/>
    <col min="8704" max="8704" width="5.1328125" style="42" customWidth="1"/>
    <col min="8705" max="8705" width="37" style="42" customWidth="1"/>
    <col min="8706" max="8706" width="30.3984375" style="42" customWidth="1"/>
    <col min="8707" max="8707" width="21.1328125" style="42" customWidth="1"/>
    <col min="8708" max="8708" width="10.3984375" style="42" bestFit="1" customWidth="1"/>
    <col min="8709" max="8709" width="11.3984375" style="42" customWidth="1"/>
    <col min="8710" max="8710" width="14.3984375" style="42" customWidth="1"/>
    <col min="8711" max="8955" width="11.3984375" style="42"/>
    <col min="8956" max="8959" width="11.3984375" style="42" customWidth="1"/>
    <col min="8960" max="8960" width="5.1328125" style="42" customWidth="1"/>
    <col min="8961" max="8961" width="37" style="42" customWidth="1"/>
    <col min="8962" max="8962" width="30.3984375" style="42" customWidth="1"/>
    <col min="8963" max="8963" width="21.1328125" style="42" customWidth="1"/>
    <col min="8964" max="8964" width="10.3984375" style="42" bestFit="1" customWidth="1"/>
    <col min="8965" max="8965" width="11.3984375" style="42" customWidth="1"/>
    <col min="8966" max="8966" width="14.3984375" style="42" customWidth="1"/>
    <col min="8967" max="9211" width="11.3984375" style="42"/>
    <col min="9212" max="9215" width="11.3984375" style="42" customWidth="1"/>
    <col min="9216" max="9216" width="5.1328125" style="42" customWidth="1"/>
    <col min="9217" max="9217" width="37" style="42" customWidth="1"/>
    <col min="9218" max="9218" width="30.3984375" style="42" customWidth="1"/>
    <col min="9219" max="9219" width="21.1328125" style="42" customWidth="1"/>
    <col min="9220" max="9220" width="10.3984375" style="42" bestFit="1" customWidth="1"/>
    <col min="9221" max="9221" width="11.3984375" style="42" customWidth="1"/>
    <col min="9222" max="9222" width="14.3984375" style="42" customWidth="1"/>
    <col min="9223" max="9467" width="11.3984375" style="42"/>
    <col min="9468" max="9471" width="11.3984375" style="42" customWidth="1"/>
    <col min="9472" max="9472" width="5.1328125" style="42" customWidth="1"/>
    <col min="9473" max="9473" width="37" style="42" customWidth="1"/>
    <col min="9474" max="9474" width="30.3984375" style="42" customWidth="1"/>
    <col min="9475" max="9475" width="21.1328125" style="42" customWidth="1"/>
    <col min="9476" max="9476" width="10.3984375" style="42" bestFit="1" customWidth="1"/>
    <col min="9477" max="9477" width="11.3984375" style="42" customWidth="1"/>
    <col min="9478" max="9478" width="14.3984375" style="42" customWidth="1"/>
    <col min="9479" max="9723" width="11.3984375" style="42"/>
    <col min="9724" max="9727" width="11.3984375" style="42" customWidth="1"/>
    <col min="9728" max="9728" width="5.1328125" style="42" customWidth="1"/>
    <col min="9729" max="9729" width="37" style="42" customWidth="1"/>
    <col min="9730" max="9730" width="30.3984375" style="42" customWidth="1"/>
    <col min="9731" max="9731" width="21.1328125" style="42" customWidth="1"/>
    <col min="9732" max="9732" width="10.3984375" style="42" bestFit="1" customWidth="1"/>
    <col min="9733" max="9733" width="11.3984375" style="42" customWidth="1"/>
    <col min="9734" max="9734" width="14.3984375" style="42" customWidth="1"/>
    <col min="9735" max="9979" width="11.3984375" style="42"/>
    <col min="9980" max="9983" width="11.3984375" style="42" customWidth="1"/>
    <col min="9984" max="9984" width="5.1328125" style="42" customWidth="1"/>
    <col min="9985" max="9985" width="37" style="42" customWidth="1"/>
    <col min="9986" max="9986" width="30.3984375" style="42" customWidth="1"/>
    <col min="9987" max="9987" width="21.1328125" style="42" customWidth="1"/>
    <col min="9988" max="9988" width="10.3984375" style="42" bestFit="1" customWidth="1"/>
    <col min="9989" max="9989" width="11.3984375" style="42" customWidth="1"/>
    <col min="9990" max="9990" width="14.3984375" style="42" customWidth="1"/>
    <col min="9991" max="10235" width="11.3984375" style="42"/>
    <col min="10236" max="10239" width="11.3984375" style="42" customWidth="1"/>
    <col min="10240" max="10240" width="5.1328125" style="42" customWidth="1"/>
    <col min="10241" max="10241" width="37" style="42" customWidth="1"/>
    <col min="10242" max="10242" width="30.3984375" style="42" customWidth="1"/>
    <col min="10243" max="10243" width="21.1328125" style="42" customWidth="1"/>
    <col min="10244" max="10244" width="10.3984375" style="42" bestFit="1" customWidth="1"/>
    <col min="10245" max="10245" width="11.3984375" style="42" customWidth="1"/>
    <col min="10246" max="10246" width="14.3984375" style="42" customWidth="1"/>
    <col min="10247" max="10491" width="11.3984375" style="42"/>
    <col min="10492" max="10495" width="11.3984375" style="42" customWidth="1"/>
    <col min="10496" max="10496" width="5.1328125" style="42" customWidth="1"/>
    <col min="10497" max="10497" width="37" style="42" customWidth="1"/>
    <col min="10498" max="10498" width="30.3984375" style="42" customWidth="1"/>
    <col min="10499" max="10499" width="21.1328125" style="42" customWidth="1"/>
    <col min="10500" max="10500" width="10.3984375" style="42" bestFit="1" customWidth="1"/>
    <col min="10501" max="10501" width="11.3984375" style="42" customWidth="1"/>
    <col min="10502" max="10502" width="14.3984375" style="42" customWidth="1"/>
    <col min="10503" max="10747" width="11.3984375" style="42"/>
    <col min="10748" max="10751" width="11.3984375" style="42" customWidth="1"/>
    <col min="10752" max="10752" width="5.1328125" style="42" customWidth="1"/>
    <col min="10753" max="10753" width="37" style="42" customWidth="1"/>
    <col min="10754" max="10754" width="30.3984375" style="42" customWidth="1"/>
    <col min="10755" max="10755" width="21.1328125" style="42" customWidth="1"/>
    <col min="10756" max="10756" width="10.3984375" style="42" bestFit="1" customWidth="1"/>
    <col min="10757" max="10757" width="11.3984375" style="42" customWidth="1"/>
    <col min="10758" max="10758" width="14.3984375" style="42" customWidth="1"/>
    <col min="10759" max="11003" width="11.3984375" style="42"/>
    <col min="11004" max="11007" width="11.3984375" style="42" customWidth="1"/>
    <col min="11008" max="11008" width="5.1328125" style="42" customWidth="1"/>
    <col min="11009" max="11009" width="37" style="42" customWidth="1"/>
    <col min="11010" max="11010" width="30.3984375" style="42" customWidth="1"/>
    <col min="11011" max="11011" width="21.1328125" style="42" customWidth="1"/>
    <col min="11012" max="11012" width="10.3984375" style="42" bestFit="1" customWidth="1"/>
    <col min="11013" max="11013" width="11.3984375" style="42" customWidth="1"/>
    <col min="11014" max="11014" width="14.3984375" style="42" customWidth="1"/>
    <col min="11015" max="11259" width="11.3984375" style="42"/>
    <col min="11260" max="11263" width="11.3984375" style="42" customWidth="1"/>
    <col min="11264" max="11264" width="5.1328125" style="42" customWidth="1"/>
    <col min="11265" max="11265" width="37" style="42" customWidth="1"/>
    <col min="11266" max="11266" width="30.3984375" style="42" customWidth="1"/>
    <col min="11267" max="11267" width="21.1328125" style="42" customWidth="1"/>
    <col min="11268" max="11268" width="10.3984375" style="42" bestFit="1" customWidth="1"/>
    <col min="11269" max="11269" width="11.3984375" style="42" customWidth="1"/>
    <col min="11270" max="11270" width="14.3984375" style="42" customWidth="1"/>
    <col min="11271" max="11515" width="11.3984375" style="42"/>
    <col min="11516" max="11519" width="11.3984375" style="42" customWidth="1"/>
    <col min="11520" max="11520" width="5.1328125" style="42" customWidth="1"/>
    <col min="11521" max="11521" width="37" style="42" customWidth="1"/>
    <col min="11522" max="11522" width="30.3984375" style="42" customWidth="1"/>
    <col min="11523" max="11523" width="21.1328125" style="42" customWidth="1"/>
    <col min="11524" max="11524" width="10.3984375" style="42" bestFit="1" customWidth="1"/>
    <col min="11525" max="11525" width="11.3984375" style="42" customWidth="1"/>
    <col min="11526" max="11526" width="14.3984375" style="42" customWidth="1"/>
    <col min="11527" max="11771" width="11.3984375" style="42"/>
    <col min="11772" max="11775" width="11.3984375" style="42" customWidth="1"/>
    <col min="11776" max="11776" width="5.1328125" style="42" customWidth="1"/>
    <col min="11777" max="11777" width="37" style="42" customWidth="1"/>
    <col min="11778" max="11778" width="30.3984375" style="42" customWidth="1"/>
    <col min="11779" max="11779" width="21.1328125" style="42" customWidth="1"/>
    <col min="11780" max="11780" width="10.3984375" style="42" bestFit="1" customWidth="1"/>
    <col min="11781" max="11781" width="11.3984375" style="42" customWidth="1"/>
    <col min="11782" max="11782" width="14.3984375" style="42" customWidth="1"/>
    <col min="11783" max="12027" width="11.3984375" style="42"/>
    <col min="12028" max="12031" width="11.3984375" style="42" customWidth="1"/>
    <col min="12032" max="12032" width="5.1328125" style="42" customWidth="1"/>
    <col min="12033" max="12033" width="37" style="42" customWidth="1"/>
    <col min="12034" max="12034" width="30.3984375" style="42" customWidth="1"/>
    <col min="12035" max="12035" width="21.1328125" style="42" customWidth="1"/>
    <col min="12036" max="12036" width="10.3984375" style="42" bestFit="1" customWidth="1"/>
    <col min="12037" max="12037" width="11.3984375" style="42" customWidth="1"/>
    <col min="12038" max="12038" width="14.3984375" style="42" customWidth="1"/>
    <col min="12039" max="12283" width="11.3984375" style="42"/>
    <col min="12284" max="12287" width="11.3984375" style="42" customWidth="1"/>
    <col min="12288" max="12288" width="5.1328125" style="42" customWidth="1"/>
    <col min="12289" max="12289" width="37" style="42" customWidth="1"/>
    <col min="12290" max="12290" width="30.3984375" style="42" customWidth="1"/>
    <col min="12291" max="12291" width="21.1328125" style="42" customWidth="1"/>
    <col min="12292" max="12292" width="10.3984375" style="42" bestFit="1" customWidth="1"/>
    <col min="12293" max="12293" width="11.3984375" style="42" customWidth="1"/>
    <col min="12294" max="12294" width="14.3984375" style="42" customWidth="1"/>
    <col min="12295" max="12539" width="11.3984375" style="42"/>
    <col min="12540" max="12543" width="11.3984375" style="42" customWidth="1"/>
    <col min="12544" max="12544" width="5.1328125" style="42" customWidth="1"/>
    <col min="12545" max="12545" width="37" style="42" customWidth="1"/>
    <col min="12546" max="12546" width="30.3984375" style="42" customWidth="1"/>
    <col min="12547" max="12547" width="21.1328125" style="42" customWidth="1"/>
    <col min="12548" max="12548" width="10.3984375" style="42" bestFit="1" customWidth="1"/>
    <col min="12549" max="12549" width="11.3984375" style="42" customWidth="1"/>
    <col min="12550" max="12550" width="14.3984375" style="42" customWidth="1"/>
    <col min="12551" max="12795" width="11.3984375" style="42"/>
    <col min="12796" max="12799" width="11.3984375" style="42" customWidth="1"/>
    <col min="12800" max="12800" width="5.1328125" style="42" customWidth="1"/>
    <col min="12801" max="12801" width="37" style="42" customWidth="1"/>
    <col min="12802" max="12802" width="30.3984375" style="42" customWidth="1"/>
    <col min="12803" max="12803" width="21.1328125" style="42" customWidth="1"/>
    <col min="12804" max="12804" width="10.3984375" style="42" bestFit="1" customWidth="1"/>
    <col min="12805" max="12805" width="11.3984375" style="42" customWidth="1"/>
    <col min="12806" max="12806" width="14.3984375" style="42" customWidth="1"/>
    <col min="12807" max="13051" width="11.3984375" style="42"/>
    <col min="13052" max="13055" width="11.3984375" style="42" customWidth="1"/>
    <col min="13056" max="13056" width="5.1328125" style="42" customWidth="1"/>
    <col min="13057" max="13057" width="37" style="42" customWidth="1"/>
    <col min="13058" max="13058" width="30.3984375" style="42" customWidth="1"/>
    <col min="13059" max="13059" width="21.1328125" style="42" customWidth="1"/>
    <col min="13060" max="13060" width="10.3984375" style="42" bestFit="1" customWidth="1"/>
    <col min="13061" max="13061" width="11.3984375" style="42" customWidth="1"/>
    <col min="13062" max="13062" width="14.3984375" style="42" customWidth="1"/>
    <col min="13063" max="13307" width="11.3984375" style="42"/>
    <col min="13308" max="13311" width="11.3984375" style="42" customWidth="1"/>
    <col min="13312" max="13312" width="5.1328125" style="42" customWidth="1"/>
    <col min="13313" max="13313" width="37" style="42" customWidth="1"/>
    <col min="13314" max="13314" width="30.3984375" style="42" customWidth="1"/>
    <col min="13315" max="13315" width="21.1328125" style="42" customWidth="1"/>
    <col min="13316" max="13316" width="10.3984375" style="42" bestFit="1" customWidth="1"/>
    <col min="13317" max="13317" width="11.3984375" style="42" customWidth="1"/>
    <col min="13318" max="13318" width="14.3984375" style="42" customWidth="1"/>
    <col min="13319" max="13563" width="11.3984375" style="42"/>
    <col min="13564" max="13567" width="11.3984375" style="42" customWidth="1"/>
    <col min="13568" max="13568" width="5.1328125" style="42" customWidth="1"/>
    <col min="13569" max="13569" width="37" style="42" customWidth="1"/>
    <col min="13570" max="13570" width="30.3984375" style="42" customWidth="1"/>
    <col min="13571" max="13571" width="21.1328125" style="42" customWidth="1"/>
    <col min="13572" max="13572" width="10.3984375" style="42" bestFit="1" customWidth="1"/>
    <col min="13573" max="13573" width="11.3984375" style="42" customWidth="1"/>
    <col min="13574" max="13574" width="14.3984375" style="42" customWidth="1"/>
    <col min="13575" max="13819" width="11.3984375" style="42"/>
    <col min="13820" max="13823" width="11.3984375" style="42" customWidth="1"/>
    <col min="13824" max="13824" width="5.1328125" style="42" customWidth="1"/>
    <col min="13825" max="13825" width="37" style="42" customWidth="1"/>
    <col min="13826" max="13826" width="30.3984375" style="42" customWidth="1"/>
    <col min="13827" max="13827" width="21.1328125" style="42" customWidth="1"/>
    <col min="13828" max="13828" width="10.3984375" style="42" bestFit="1" customWidth="1"/>
    <col min="13829" max="13829" width="11.3984375" style="42" customWidth="1"/>
    <col min="13830" max="13830" width="14.3984375" style="42" customWidth="1"/>
    <col min="13831" max="14075" width="11.3984375" style="42"/>
    <col min="14076" max="14079" width="11.3984375" style="42" customWidth="1"/>
    <col min="14080" max="14080" width="5.1328125" style="42" customWidth="1"/>
    <col min="14081" max="14081" width="37" style="42" customWidth="1"/>
    <col min="14082" max="14082" width="30.3984375" style="42" customWidth="1"/>
    <col min="14083" max="14083" width="21.1328125" style="42" customWidth="1"/>
    <col min="14084" max="14084" width="10.3984375" style="42" bestFit="1" customWidth="1"/>
    <col min="14085" max="14085" width="11.3984375" style="42" customWidth="1"/>
    <col min="14086" max="14086" width="14.3984375" style="42" customWidth="1"/>
    <col min="14087" max="14331" width="11.3984375" style="42"/>
    <col min="14332" max="14335" width="11.3984375" style="42" customWidth="1"/>
    <col min="14336" max="14336" width="5.1328125" style="42" customWidth="1"/>
    <col min="14337" max="14337" width="37" style="42" customWidth="1"/>
    <col min="14338" max="14338" width="30.3984375" style="42" customWidth="1"/>
    <col min="14339" max="14339" width="21.1328125" style="42" customWidth="1"/>
    <col min="14340" max="14340" width="10.3984375" style="42" bestFit="1" customWidth="1"/>
    <col min="14341" max="14341" width="11.3984375" style="42" customWidth="1"/>
    <col min="14342" max="14342" width="14.3984375" style="42" customWidth="1"/>
    <col min="14343" max="14587" width="11.3984375" style="42"/>
    <col min="14588" max="14591" width="11.3984375" style="42" customWidth="1"/>
    <col min="14592" max="14592" width="5.1328125" style="42" customWidth="1"/>
    <col min="14593" max="14593" width="37" style="42" customWidth="1"/>
    <col min="14594" max="14594" width="30.3984375" style="42" customWidth="1"/>
    <col min="14595" max="14595" width="21.1328125" style="42" customWidth="1"/>
    <col min="14596" max="14596" width="10.3984375" style="42" bestFit="1" customWidth="1"/>
    <col min="14597" max="14597" width="11.3984375" style="42" customWidth="1"/>
    <col min="14598" max="14598" width="14.3984375" style="42" customWidth="1"/>
    <col min="14599" max="14843" width="11.3984375" style="42"/>
    <col min="14844" max="14847" width="11.3984375" style="42" customWidth="1"/>
    <col min="14848" max="14848" width="5.1328125" style="42" customWidth="1"/>
    <col min="14849" max="14849" width="37" style="42" customWidth="1"/>
    <col min="14850" max="14850" width="30.3984375" style="42" customWidth="1"/>
    <col min="14851" max="14851" width="21.1328125" style="42" customWidth="1"/>
    <col min="14852" max="14852" width="10.3984375" style="42" bestFit="1" customWidth="1"/>
    <col min="14853" max="14853" width="11.3984375" style="42" customWidth="1"/>
    <col min="14854" max="14854" width="14.3984375" style="42" customWidth="1"/>
    <col min="14855" max="15099" width="11.3984375" style="42"/>
    <col min="15100" max="15103" width="11.3984375" style="42" customWidth="1"/>
    <col min="15104" max="15104" width="5.1328125" style="42" customWidth="1"/>
    <col min="15105" max="15105" width="37" style="42" customWidth="1"/>
    <col min="15106" max="15106" width="30.3984375" style="42" customWidth="1"/>
    <col min="15107" max="15107" width="21.1328125" style="42" customWidth="1"/>
    <col min="15108" max="15108" width="10.3984375" style="42" bestFit="1" customWidth="1"/>
    <col min="15109" max="15109" width="11.3984375" style="42" customWidth="1"/>
    <col min="15110" max="15110" width="14.3984375" style="42" customWidth="1"/>
    <col min="15111" max="15355" width="11.3984375" style="42"/>
    <col min="15356" max="15359" width="11.3984375" style="42" customWidth="1"/>
    <col min="15360" max="15360" width="5.1328125" style="42" customWidth="1"/>
    <col min="15361" max="15361" width="37" style="42" customWidth="1"/>
    <col min="15362" max="15362" width="30.3984375" style="42" customWidth="1"/>
    <col min="15363" max="15363" width="21.1328125" style="42" customWidth="1"/>
    <col min="15364" max="15364" width="10.3984375" style="42" bestFit="1" customWidth="1"/>
    <col min="15365" max="15365" width="11.3984375" style="42" customWidth="1"/>
    <col min="15366" max="15366" width="14.3984375" style="42" customWidth="1"/>
    <col min="15367" max="15611" width="11.3984375" style="42"/>
    <col min="15612" max="15615" width="11.3984375" style="42" customWidth="1"/>
    <col min="15616" max="15616" width="5.1328125" style="42" customWidth="1"/>
    <col min="15617" max="15617" width="37" style="42" customWidth="1"/>
    <col min="15618" max="15618" width="30.3984375" style="42" customWidth="1"/>
    <col min="15619" max="15619" width="21.1328125" style="42" customWidth="1"/>
    <col min="15620" max="15620" width="10.3984375" style="42" bestFit="1" customWidth="1"/>
    <col min="15621" max="15621" width="11.3984375" style="42" customWidth="1"/>
    <col min="15622" max="15622" width="14.3984375" style="42" customWidth="1"/>
    <col min="15623" max="15867" width="11.3984375" style="42"/>
    <col min="15868" max="15871" width="11.3984375" style="42" customWidth="1"/>
    <col min="15872" max="15872" width="5.1328125" style="42" customWidth="1"/>
    <col min="15873" max="15873" width="37" style="42" customWidth="1"/>
    <col min="15874" max="15874" width="30.3984375" style="42" customWidth="1"/>
    <col min="15875" max="15875" width="21.1328125" style="42" customWidth="1"/>
    <col min="15876" max="15876" width="10.3984375" style="42" bestFit="1" customWidth="1"/>
    <col min="15877" max="15877" width="11.3984375" style="42" customWidth="1"/>
    <col min="15878" max="15878" width="14.3984375" style="42" customWidth="1"/>
    <col min="15879" max="16123" width="11.3984375" style="42"/>
    <col min="16124" max="16127" width="11.3984375" style="42" customWidth="1"/>
    <col min="16128" max="16128" width="5.1328125" style="42" customWidth="1"/>
    <col min="16129" max="16129" width="37" style="42" customWidth="1"/>
    <col min="16130" max="16130" width="30.3984375" style="42" customWidth="1"/>
    <col min="16131" max="16131" width="21.1328125" style="42" customWidth="1"/>
    <col min="16132" max="16132" width="10.3984375" style="42" bestFit="1" customWidth="1"/>
    <col min="16133" max="16133" width="11.3984375" style="42" customWidth="1"/>
    <col min="16134" max="16134" width="14.3984375" style="42" customWidth="1"/>
    <col min="16135" max="16384" width="11.3984375" style="42"/>
  </cols>
  <sheetData>
    <row r="1" spans="1:10" s="200" customFormat="1">
      <c r="A1" s="389" t="s">
        <v>1801</v>
      </c>
      <c r="B1" s="46"/>
      <c r="C1" s="390" t="s">
        <v>2115</v>
      </c>
      <c r="D1" s="43"/>
      <c r="E1" s="44"/>
      <c r="F1" s="42"/>
      <c r="G1" s="42"/>
      <c r="H1" s="42"/>
      <c r="I1" s="42"/>
      <c r="J1" s="42"/>
    </row>
    <row r="2" spans="1:10" s="200" customFormat="1" ht="0.4" customHeight="1">
      <c r="A2" s="407"/>
      <c r="B2" s="278"/>
      <c r="C2" s="278"/>
      <c r="D2" s="42"/>
      <c r="E2" s="42"/>
      <c r="F2" s="42"/>
      <c r="G2" s="42"/>
      <c r="H2" s="42"/>
      <c r="I2" s="42"/>
      <c r="J2" s="42"/>
    </row>
    <row r="3" spans="1:10" s="200" customFormat="1" ht="13.5" customHeight="1">
      <c r="A3" s="418" t="s">
        <v>153</v>
      </c>
      <c r="B3" s="451">
        <f>'Cover Page'!C2</f>
        <v>0</v>
      </c>
      <c r="C3" s="278"/>
      <c r="D3" s="42"/>
      <c r="E3" s="42"/>
      <c r="F3" s="42"/>
      <c r="G3" s="42"/>
      <c r="H3" s="42"/>
      <c r="I3" s="42"/>
      <c r="J3" s="42"/>
    </row>
    <row r="4" spans="1:10" s="200" customFormat="1" ht="13.5" customHeight="1">
      <c r="A4" s="418" t="s">
        <v>637</v>
      </c>
      <c r="B4" s="451">
        <f>'PAX100'!B4</f>
        <v>0</v>
      </c>
      <c r="C4" s="278"/>
      <c r="D4" s="42"/>
      <c r="E4" s="42"/>
      <c r="F4" s="42"/>
      <c r="G4" s="42"/>
      <c r="H4" s="42"/>
      <c r="I4" s="42"/>
      <c r="J4" s="42"/>
    </row>
    <row r="5" spans="1:10" s="200" customFormat="1" ht="13.5" customHeight="1">
      <c r="A5" s="418" t="s">
        <v>638</v>
      </c>
      <c r="B5" s="452" t="str">
        <f>'Cover Page'!C4</f>
        <v>10/00/2000</v>
      </c>
      <c r="C5" s="278"/>
      <c r="D5" s="42"/>
      <c r="E5" s="42"/>
      <c r="F5" s="42"/>
      <c r="G5" s="42"/>
      <c r="H5" s="42"/>
      <c r="I5" s="42"/>
      <c r="J5" s="42"/>
    </row>
    <row r="6" spans="1:10" s="926" customFormat="1" ht="11.45" customHeight="1">
      <c r="A6" s="923" t="s">
        <v>2404</v>
      </c>
      <c r="B6" s="924"/>
      <c r="C6" s="925"/>
      <c r="D6" s="925"/>
      <c r="F6" s="927"/>
      <c r="G6" s="927"/>
      <c r="H6" s="927"/>
    </row>
    <row r="7" spans="1:10" ht="15.75" thickBot="1">
      <c r="A7" s="406" t="s">
        <v>257</v>
      </c>
      <c r="B7" s="132"/>
      <c r="C7" s="132"/>
      <c r="H7" s="96"/>
    </row>
    <row r="8" spans="1:10" ht="19.899999999999999" customHeight="1">
      <c r="A8" s="542">
        <v>1</v>
      </c>
      <c r="B8" s="543" t="s">
        <v>1924</v>
      </c>
      <c r="C8" s="544" t="s">
        <v>2408</v>
      </c>
    </row>
    <row r="9" spans="1:10">
      <c r="A9" s="545" t="s">
        <v>1810</v>
      </c>
      <c r="B9" s="643"/>
      <c r="C9" s="546" t="s">
        <v>442</v>
      </c>
    </row>
    <row r="10" spans="1:10">
      <c r="A10" s="547">
        <v>1</v>
      </c>
      <c r="B10" s="512" t="s">
        <v>251</v>
      </c>
      <c r="C10" s="656">
        <v>0</v>
      </c>
    </row>
    <row r="11" spans="1:10">
      <c r="A11" s="547">
        <v>2</v>
      </c>
      <c r="B11" s="525" t="s">
        <v>252</v>
      </c>
      <c r="C11" s="656">
        <v>0</v>
      </c>
    </row>
    <row r="12" spans="1:10">
      <c r="A12" s="547">
        <v>3</v>
      </c>
      <c r="B12" s="525" t="s">
        <v>253</v>
      </c>
      <c r="C12" s="656">
        <v>0</v>
      </c>
    </row>
    <row r="13" spans="1:10">
      <c r="A13" s="547">
        <v>4</v>
      </c>
      <c r="B13" s="525" t="s">
        <v>254</v>
      </c>
      <c r="C13" s="656"/>
    </row>
    <row r="14" spans="1:10">
      <c r="A14" s="547">
        <v>5</v>
      </c>
      <c r="B14" s="525" t="s">
        <v>255</v>
      </c>
      <c r="C14" s="656"/>
    </row>
    <row r="15" spans="1:10" ht="15.75" thickBot="1">
      <c r="A15" s="549">
        <v>6</v>
      </c>
      <c r="B15" s="550" t="s">
        <v>256</v>
      </c>
      <c r="C15" s="456">
        <f>(((C10+C11)-C12)+C13)-C14</f>
        <v>0</v>
      </c>
    </row>
    <row r="16" spans="1:10" ht="15.75" thickBot="1">
      <c r="A16" s="551"/>
      <c r="B16" s="552"/>
      <c r="C16" s="552"/>
    </row>
    <row r="17" spans="1:3" ht="15.75">
      <c r="A17" s="542">
        <v>2</v>
      </c>
      <c r="B17" s="543" t="str">
        <f>B8</f>
        <v>NAME OF BANK/INSTITUTION:</v>
      </c>
      <c r="C17" s="544" t="s">
        <v>2409</v>
      </c>
    </row>
    <row r="18" spans="1:3">
      <c r="A18" s="545" t="s">
        <v>1810</v>
      </c>
      <c r="B18" s="643"/>
      <c r="C18" s="546" t="s">
        <v>442</v>
      </c>
    </row>
    <row r="19" spans="1:3">
      <c r="A19" s="547">
        <v>1</v>
      </c>
      <c r="B19" s="512" t="s">
        <v>251</v>
      </c>
      <c r="C19" s="656">
        <v>0</v>
      </c>
    </row>
    <row r="20" spans="1:3">
      <c r="A20" s="547">
        <v>2</v>
      </c>
      <c r="B20" s="525" t="s">
        <v>252</v>
      </c>
      <c r="C20" s="656">
        <v>0</v>
      </c>
    </row>
    <row r="21" spans="1:3">
      <c r="A21" s="547">
        <v>3</v>
      </c>
      <c r="B21" s="525" t="s">
        <v>253</v>
      </c>
      <c r="C21" s="656">
        <v>0</v>
      </c>
    </row>
    <row r="22" spans="1:3">
      <c r="A22" s="547">
        <v>4</v>
      </c>
      <c r="B22" s="525" t="s">
        <v>254</v>
      </c>
      <c r="C22" s="656">
        <v>0</v>
      </c>
    </row>
    <row r="23" spans="1:3">
      <c r="A23" s="547">
        <v>5</v>
      </c>
      <c r="B23" s="525" t="s">
        <v>255</v>
      </c>
      <c r="C23" s="656">
        <v>0</v>
      </c>
    </row>
    <row r="24" spans="1:3" ht="15.75" thickBot="1">
      <c r="A24" s="549">
        <v>6</v>
      </c>
      <c r="B24" s="550" t="s">
        <v>256</v>
      </c>
      <c r="C24" s="456">
        <f>(((C19+C20)-C21)+C22)-C23</f>
        <v>0</v>
      </c>
    </row>
    <row r="25" spans="1:3" ht="15.75" thickBot="1">
      <c r="A25" s="551"/>
      <c r="B25" s="552"/>
      <c r="C25" s="552"/>
    </row>
    <row r="26" spans="1:3" ht="15.75">
      <c r="A26" s="542">
        <v>3</v>
      </c>
      <c r="B26" s="543" t="str">
        <f>B17</f>
        <v>NAME OF BANK/INSTITUTION:</v>
      </c>
      <c r="C26" s="544"/>
    </row>
    <row r="27" spans="1:3">
      <c r="A27" s="545" t="s">
        <v>1810</v>
      </c>
      <c r="B27" s="643"/>
      <c r="C27" s="546" t="s">
        <v>442</v>
      </c>
    </row>
    <row r="28" spans="1:3">
      <c r="A28" s="547">
        <v>1</v>
      </c>
      <c r="B28" s="512" t="s">
        <v>251</v>
      </c>
      <c r="C28" s="548"/>
    </row>
    <row r="29" spans="1:3">
      <c r="A29" s="547">
        <v>2</v>
      </c>
      <c r="B29" s="525" t="s">
        <v>252</v>
      </c>
      <c r="C29" s="548"/>
    </row>
    <row r="30" spans="1:3">
      <c r="A30" s="547">
        <v>3</v>
      </c>
      <c r="B30" s="525" t="s">
        <v>253</v>
      </c>
      <c r="C30" s="548"/>
    </row>
    <row r="31" spans="1:3">
      <c r="A31" s="547">
        <v>4</v>
      </c>
      <c r="B31" s="525" t="s">
        <v>254</v>
      </c>
      <c r="C31" s="548"/>
    </row>
    <row r="32" spans="1:3">
      <c r="A32" s="547">
        <v>5</v>
      </c>
      <c r="B32" s="525" t="s">
        <v>255</v>
      </c>
      <c r="C32" s="548"/>
    </row>
    <row r="33" spans="1:3" ht="15.75" thickBot="1">
      <c r="A33" s="549">
        <v>6</v>
      </c>
      <c r="B33" s="550" t="s">
        <v>256</v>
      </c>
      <c r="C33" s="456">
        <f>(((C28+C29)-C30)+C31)-C32</f>
        <v>0</v>
      </c>
    </row>
    <row r="34" spans="1:3" ht="15.75" thickBot="1">
      <c r="A34" s="551"/>
      <c r="B34" s="552"/>
      <c r="C34" s="552"/>
    </row>
    <row r="35" spans="1:3" ht="15.75">
      <c r="A35" s="542">
        <v>4</v>
      </c>
      <c r="B35" s="543" t="str">
        <f>B8</f>
        <v>NAME OF BANK/INSTITUTION:</v>
      </c>
      <c r="C35" s="544" t="s">
        <v>2410</v>
      </c>
    </row>
    <row r="36" spans="1:3">
      <c r="A36" s="545" t="s">
        <v>1810</v>
      </c>
      <c r="B36" s="643"/>
      <c r="C36" s="546" t="s">
        <v>442</v>
      </c>
    </row>
    <row r="37" spans="1:3">
      <c r="A37" s="547">
        <v>1</v>
      </c>
      <c r="B37" s="512" t="s">
        <v>251</v>
      </c>
      <c r="C37" s="548">
        <v>0</v>
      </c>
    </row>
    <row r="38" spans="1:3">
      <c r="A38" s="547">
        <v>2</v>
      </c>
      <c r="B38" s="525" t="s">
        <v>252</v>
      </c>
      <c r="C38" s="548">
        <v>0</v>
      </c>
    </row>
    <row r="39" spans="1:3">
      <c r="A39" s="547">
        <v>3</v>
      </c>
      <c r="B39" s="525" t="s">
        <v>253</v>
      </c>
      <c r="C39" s="548">
        <v>0</v>
      </c>
    </row>
    <row r="40" spans="1:3">
      <c r="A40" s="547">
        <v>4</v>
      </c>
      <c r="B40" s="525" t="s">
        <v>254</v>
      </c>
      <c r="C40" s="548">
        <v>0</v>
      </c>
    </row>
    <row r="41" spans="1:3">
      <c r="A41" s="547">
        <v>5</v>
      </c>
      <c r="B41" s="525" t="s">
        <v>255</v>
      </c>
      <c r="C41" s="548">
        <v>0</v>
      </c>
    </row>
    <row r="42" spans="1:3" ht="15.75" thickBot="1">
      <c r="A42" s="549">
        <v>6</v>
      </c>
      <c r="B42" s="550" t="s">
        <v>256</v>
      </c>
      <c r="C42" s="456">
        <f>(((C37+C38)-C39)+C40)-C41</f>
        <v>0</v>
      </c>
    </row>
    <row r="43" spans="1:3" ht="15.75" thickBot="1">
      <c r="A43" s="551"/>
      <c r="B43" s="552"/>
      <c r="C43" s="552"/>
    </row>
    <row r="44" spans="1:3" ht="15.75">
      <c r="A44" s="542">
        <v>5</v>
      </c>
      <c r="B44" s="543" t="str">
        <f>B8</f>
        <v>NAME OF BANK/INSTITUTION:</v>
      </c>
      <c r="C44" s="544"/>
    </row>
    <row r="45" spans="1:3">
      <c r="A45" s="545" t="s">
        <v>1810</v>
      </c>
      <c r="B45" s="643"/>
      <c r="C45" s="546" t="s">
        <v>442</v>
      </c>
    </row>
    <row r="46" spans="1:3">
      <c r="A46" s="547">
        <v>1</v>
      </c>
      <c r="B46" s="512" t="s">
        <v>251</v>
      </c>
      <c r="C46" s="548"/>
    </row>
    <row r="47" spans="1:3">
      <c r="A47" s="547">
        <v>2</v>
      </c>
      <c r="B47" s="525" t="s">
        <v>252</v>
      </c>
      <c r="C47" s="548"/>
    </row>
    <row r="48" spans="1:3">
      <c r="A48" s="547">
        <v>3</v>
      </c>
      <c r="B48" s="525" t="s">
        <v>253</v>
      </c>
      <c r="C48" s="548"/>
    </row>
    <row r="49" spans="1:3">
      <c r="A49" s="547">
        <v>4</v>
      </c>
      <c r="B49" s="525" t="s">
        <v>254</v>
      </c>
      <c r="C49" s="548"/>
    </row>
    <row r="50" spans="1:3">
      <c r="A50" s="547">
        <v>5</v>
      </c>
      <c r="B50" s="525" t="s">
        <v>255</v>
      </c>
      <c r="C50" s="548"/>
    </row>
    <row r="51" spans="1:3" ht="15.75" thickBot="1">
      <c r="A51" s="549">
        <v>6</v>
      </c>
      <c r="B51" s="550" t="s">
        <v>256</v>
      </c>
      <c r="C51" s="456">
        <f>(((C46+C47)-C48)+C49)-C50</f>
        <v>0</v>
      </c>
    </row>
    <row r="52" spans="1:3" ht="15.75" thickBot="1">
      <c r="A52" s="551"/>
      <c r="B52" s="552"/>
      <c r="C52" s="552"/>
    </row>
    <row r="53" spans="1:3" ht="15.75">
      <c r="A53" s="542">
        <v>6</v>
      </c>
      <c r="B53" s="543" t="str">
        <f>B8</f>
        <v>NAME OF BANK/INSTITUTION:</v>
      </c>
      <c r="C53" s="544"/>
    </row>
    <row r="54" spans="1:3">
      <c r="A54" s="545" t="s">
        <v>1810</v>
      </c>
      <c r="B54" s="643"/>
      <c r="C54" s="546" t="s">
        <v>442</v>
      </c>
    </row>
    <row r="55" spans="1:3">
      <c r="A55" s="547">
        <v>1</v>
      </c>
      <c r="B55" s="512" t="s">
        <v>251</v>
      </c>
      <c r="C55" s="548"/>
    </row>
    <row r="56" spans="1:3">
      <c r="A56" s="547">
        <v>2</v>
      </c>
      <c r="B56" s="525" t="s">
        <v>252</v>
      </c>
      <c r="C56" s="548"/>
    </row>
    <row r="57" spans="1:3">
      <c r="A57" s="547">
        <v>3</v>
      </c>
      <c r="B57" s="525" t="s">
        <v>253</v>
      </c>
      <c r="C57" s="548"/>
    </row>
    <row r="58" spans="1:3">
      <c r="A58" s="547">
        <v>4</v>
      </c>
      <c r="B58" s="525" t="s">
        <v>254</v>
      </c>
      <c r="C58" s="548"/>
    </row>
    <row r="59" spans="1:3">
      <c r="A59" s="547">
        <v>5</v>
      </c>
      <c r="B59" s="525" t="s">
        <v>255</v>
      </c>
      <c r="C59" s="548"/>
    </row>
    <row r="60" spans="1:3" ht="15.75" thickBot="1">
      <c r="A60" s="549">
        <v>6</v>
      </c>
      <c r="B60" s="550" t="s">
        <v>256</v>
      </c>
      <c r="C60" s="456">
        <f>(((C55+C56)-C57)+C58)-C59</f>
        <v>0</v>
      </c>
    </row>
    <row r="61" spans="1:3" ht="15.75" thickBot="1">
      <c r="A61" s="551"/>
      <c r="B61" s="552"/>
      <c r="C61" s="552"/>
    </row>
    <row r="62" spans="1:3" ht="15.75">
      <c r="A62" s="542">
        <v>7</v>
      </c>
      <c r="B62" s="543" t="str">
        <f>B8</f>
        <v>NAME OF BANK/INSTITUTION:</v>
      </c>
      <c r="C62" s="544"/>
    </row>
    <row r="63" spans="1:3">
      <c r="A63" s="545" t="s">
        <v>1810</v>
      </c>
      <c r="B63" s="643"/>
      <c r="C63" s="546" t="s">
        <v>442</v>
      </c>
    </row>
    <row r="64" spans="1:3">
      <c r="A64" s="547">
        <v>1</v>
      </c>
      <c r="B64" s="512" t="s">
        <v>251</v>
      </c>
      <c r="C64" s="548"/>
    </row>
    <row r="65" spans="1:3">
      <c r="A65" s="547">
        <v>2</v>
      </c>
      <c r="B65" s="525" t="s">
        <v>252</v>
      </c>
      <c r="C65" s="548"/>
    </row>
    <row r="66" spans="1:3">
      <c r="A66" s="547">
        <v>3</v>
      </c>
      <c r="B66" s="525" t="s">
        <v>253</v>
      </c>
      <c r="C66" s="548"/>
    </row>
    <row r="67" spans="1:3">
      <c r="A67" s="547">
        <v>4</v>
      </c>
      <c r="B67" s="525" t="s">
        <v>254</v>
      </c>
      <c r="C67" s="548"/>
    </row>
    <row r="68" spans="1:3">
      <c r="A68" s="547">
        <v>5</v>
      </c>
      <c r="B68" s="525" t="s">
        <v>255</v>
      </c>
      <c r="C68" s="548"/>
    </row>
    <row r="69" spans="1:3" ht="15.75" thickBot="1">
      <c r="A69" s="549">
        <v>6</v>
      </c>
      <c r="B69" s="550" t="s">
        <v>256</v>
      </c>
      <c r="C69" s="456">
        <f>(((C64+C65)-C66)+C67)-C68</f>
        <v>0</v>
      </c>
    </row>
    <row r="70" spans="1:3" ht="15.75" thickBot="1">
      <c r="A70" s="551"/>
      <c r="B70" s="552"/>
      <c r="C70" s="552"/>
    </row>
    <row r="71" spans="1:3" ht="15.75">
      <c r="A71" s="542">
        <v>8</v>
      </c>
      <c r="B71" s="543" t="str">
        <f>B8</f>
        <v>NAME OF BANK/INSTITUTION:</v>
      </c>
      <c r="C71" s="544"/>
    </row>
    <row r="72" spans="1:3">
      <c r="A72" s="545" t="s">
        <v>1810</v>
      </c>
      <c r="B72" s="643"/>
      <c r="C72" s="546" t="s">
        <v>442</v>
      </c>
    </row>
    <row r="73" spans="1:3">
      <c r="A73" s="547">
        <v>1</v>
      </c>
      <c r="B73" s="512" t="s">
        <v>251</v>
      </c>
      <c r="C73" s="548"/>
    </row>
    <row r="74" spans="1:3">
      <c r="A74" s="547">
        <v>2</v>
      </c>
      <c r="B74" s="525" t="s">
        <v>252</v>
      </c>
      <c r="C74" s="548"/>
    </row>
    <row r="75" spans="1:3">
      <c r="A75" s="547">
        <v>3</v>
      </c>
      <c r="B75" s="525" t="s">
        <v>253</v>
      </c>
      <c r="C75" s="548"/>
    </row>
    <row r="76" spans="1:3">
      <c r="A76" s="547">
        <v>4</v>
      </c>
      <c r="B76" s="525" t="s">
        <v>254</v>
      </c>
      <c r="C76" s="548"/>
    </row>
    <row r="77" spans="1:3">
      <c r="A77" s="547">
        <v>5</v>
      </c>
      <c r="B77" s="525" t="s">
        <v>255</v>
      </c>
      <c r="C77" s="548"/>
    </row>
    <row r="78" spans="1:3" ht="15.75" thickBot="1">
      <c r="A78" s="549">
        <v>6</v>
      </c>
      <c r="B78" s="550" t="s">
        <v>256</v>
      </c>
      <c r="C78" s="456">
        <f>(((C73+C74)-C75)+C76)-C77</f>
        <v>0</v>
      </c>
    </row>
    <row r="79" spans="1:3" ht="15.75" thickBot="1">
      <c r="A79" s="551"/>
      <c r="B79" s="552"/>
      <c r="C79" s="552"/>
    </row>
    <row r="80" spans="1:3" ht="15.75">
      <c r="A80" s="542">
        <v>9</v>
      </c>
      <c r="B80" s="543" t="str">
        <f>B8</f>
        <v>NAME OF BANK/INSTITUTION:</v>
      </c>
      <c r="C80" s="544"/>
    </row>
    <row r="81" spans="1:3">
      <c r="A81" s="545" t="s">
        <v>1810</v>
      </c>
      <c r="B81" s="643"/>
      <c r="C81" s="546" t="s">
        <v>442</v>
      </c>
    </row>
    <row r="82" spans="1:3">
      <c r="A82" s="547">
        <v>1</v>
      </c>
      <c r="B82" s="512" t="s">
        <v>251</v>
      </c>
      <c r="C82" s="548"/>
    </row>
    <row r="83" spans="1:3">
      <c r="A83" s="547">
        <v>2</v>
      </c>
      <c r="B83" s="525" t="s">
        <v>252</v>
      </c>
      <c r="C83" s="548"/>
    </row>
    <row r="84" spans="1:3">
      <c r="A84" s="547">
        <v>3</v>
      </c>
      <c r="B84" s="525" t="s">
        <v>253</v>
      </c>
      <c r="C84" s="548"/>
    </row>
    <row r="85" spans="1:3">
      <c r="A85" s="547">
        <v>4</v>
      </c>
      <c r="B85" s="525" t="s">
        <v>254</v>
      </c>
      <c r="C85" s="548"/>
    </row>
    <row r="86" spans="1:3">
      <c r="A86" s="547">
        <v>5</v>
      </c>
      <c r="B86" s="525" t="s">
        <v>255</v>
      </c>
      <c r="C86" s="548"/>
    </row>
    <row r="87" spans="1:3" ht="15.75" thickBot="1">
      <c r="A87" s="549">
        <v>6</v>
      </c>
      <c r="B87" s="550" t="s">
        <v>256</v>
      </c>
      <c r="C87" s="456">
        <f>(((C82+C83)-C84)+C85)-C86</f>
        <v>0</v>
      </c>
    </row>
    <row r="88" spans="1:3" ht="15.75" thickBot="1">
      <c r="A88" s="551"/>
      <c r="B88" s="552"/>
      <c r="C88" s="552"/>
    </row>
    <row r="89" spans="1:3" ht="15.75">
      <c r="A89" s="542">
        <v>10</v>
      </c>
      <c r="B89" s="543" t="str">
        <f>B8</f>
        <v>NAME OF BANK/INSTITUTION:</v>
      </c>
      <c r="C89" s="544"/>
    </row>
    <row r="90" spans="1:3">
      <c r="A90" s="545" t="s">
        <v>1810</v>
      </c>
      <c r="B90" s="643"/>
      <c r="C90" s="546" t="s">
        <v>442</v>
      </c>
    </row>
    <row r="91" spans="1:3">
      <c r="A91" s="547">
        <v>1</v>
      </c>
      <c r="B91" s="512" t="s">
        <v>251</v>
      </c>
      <c r="C91" s="548"/>
    </row>
    <row r="92" spans="1:3">
      <c r="A92" s="547">
        <v>2</v>
      </c>
      <c r="B92" s="525" t="s">
        <v>252</v>
      </c>
      <c r="C92" s="548"/>
    </row>
    <row r="93" spans="1:3">
      <c r="A93" s="547">
        <v>3</v>
      </c>
      <c r="B93" s="525" t="s">
        <v>253</v>
      </c>
      <c r="C93" s="548"/>
    </row>
    <row r="94" spans="1:3">
      <c r="A94" s="547">
        <v>4</v>
      </c>
      <c r="B94" s="525" t="s">
        <v>254</v>
      </c>
      <c r="C94" s="548"/>
    </row>
    <row r="95" spans="1:3">
      <c r="A95" s="547">
        <v>5</v>
      </c>
      <c r="B95" s="525" t="s">
        <v>255</v>
      </c>
      <c r="C95" s="548"/>
    </row>
    <row r="96" spans="1:3" ht="15.75" thickBot="1">
      <c r="A96" s="549">
        <v>6</v>
      </c>
      <c r="B96" s="550" t="s">
        <v>256</v>
      </c>
      <c r="C96" s="456">
        <f>(((C91+C92)-C93)+C94)-C95</f>
        <v>0</v>
      </c>
    </row>
  </sheetData>
  <sheetProtection algorithmName="SHA-512" hashValue="bNvms6GYNoYnEWC15CHgvd0kUam5/mAZ2KkoloU+ZOxZQe9/FPyipjpqmCk3Xwo7KVUFUKRIfTcmsLJ/5y4FsQ==" saltValue="ic03/MGOi69yAr1ppVZDtQ==" spinCount="100000" sheet="1" objects="1" scenarios="1"/>
  <dataValidations count="1">
    <dataValidation type="decimal" operator="greaterThanOrEqual" allowBlank="1" showInputMessage="1" showErrorMessage="1" sqref="C11:C14 C20:C23 C29:C32 C38:C41 C47:C50 C56:C59 C65:C68 C74:C77 C83:C86 C92:C95" xr:uid="{00000000-0002-0000-0700-000000000000}">
      <formula1>0</formula1>
    </dataValidation>
  </dataValidations>
  <printOptions horizontalCentered="1" gridLinesSet="0"/>
  <pageMargins left="0.51181102362204722" right="0.51181102362204722" top="0.51181102362204722" bottom="0.51181102362204722" header="0.35433070866141736" footer="0.35433070866141736"/>
  <pageSetup fitToHeight="9999" orientation="landscape" horizontalDpi="300" verticalDpi="300" r:id="rId1"/>
  <headerFooter alignWithMargins="0">
    <oddHeader>&amp;L&amp;R&amp;C&amp;"Calibri"&amp;10&amp;K000000 PUBLIC&amp;1#_x000D_&amp;"Arialri"&amp;10&amp;K000000MBK101&amp;L&amp;G&amp;R&amp;C&amp;"Calibri"&amp;10&amp;K000000 PUBLIC&amp;1#_x000D_&amp;"Arialri"&amp;10&amp;K000000MBK101&amp;L</oddHeader>
    <oddFooter>&amp;LBank Reconciliation Statement&amp;CPage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6">
    <tabColor rgb="FFFF0000"/>
    <pageSetUpPr fitToPage="1"/>
  </sheetPr>
  <dimension ref="A1:O70"/>
  <sheetViews>
    <sheetView showGridLines="0" zoomScale="115" zoomScaleNormal="115" zoomScaleSheetLayoutView="96" workbookViewId="0">
      <selection activeCell="E6" sqref="E6"/>
    </sheetView>
  </sheetViews>
  <sheetFormatPr defaultColWidth="11.3984375" defaultRowHeight="11.65"/>
  <cols>
    <col min="1" max="1" width="38.86328125" style="470" customWidth="1"/>
    <col min="2" max="2" width="14.1328125" style="470" bestFit="1" customWidth="1"/>
    <col min="3" max="3" width="9.86328125" style="470" bestFit="1" customWidth="1"/>
    <col min="4" max="4" width="9.265625" style="470" bestFit="1" customWidth="1"/>
    <col min="5" max="5" width="20.59765625" style="470" customWidth="1"/>
    <col min="6" max="6" width="40" style="470" bestFit="1" customWidth="1"/>
    <col min="7" max="7" width="40.59765625" style="470" bestFit="1" customWidth="1"/>
    <col min="8" max="16" width="20.59765625" style="470" customWidth="1"/>
    <col min="17" max="18" width="11.3984375" style="470"/>
    <col min="19" max="19" width="13.265625" style="470" customWidth="1"/>
    <col min="20" max="259" width="11.3984375" style="470"/>
    <col min="260" max="260" width="36.59765625" style="470" customWidth="1"/>
    <col min="261" max="261" width="46.3984375" style="470" customWidth="1"/>
    <col min="262" max="262" width="4" style="470" customWidth="1"/>
    <col min="263" max="515" width="11.3984375" style="470"/>
    <col min="516" max="516" width="36.59765625" style="470" customWidth="1"/>
    <col min="517" max="517" width="46.3984375" style="470" customWidth="1"/>
    <col min="518" max="518" width="4" style="470" customWidth="1"/>
    <col min="519" max="771" width="11.3984375" style="470"/>
    <col min="772" max="772" width="36.59765625" style="470" customWidth="1"/>
    <col min="773" max="773" width="46.3984375" style="470" customWidth="1"/>
    <col min="774" max="774" width="4" style="470" customWidth="1"/>
    <col min="775" max="1027" width="11.3984375" style="470"/>
    <col min="1028" max="1028" width="36.59765625" style="470" customWidth="1"/>
    <col min="1029" max="1029" width="46.3984375" style="470" customWidth="1"/>
    <col min="1030" max="1030" width="4" style="470" customWidth="1"/>
    <col min="1031" max="1283" width="11.3984375" style="470"/>
    <col min="1284" max="1284" width="36.59765625" style="470" customWidth="1"/>
    <col min="1285" max="1285" width="46.3984375" style="470" customWidth="1"/>
    <col min="1286" max="1286" width="4" style="470" customWidth="1"/>
    <col min="1287" max="1539" width="11.3984375" style="470"/>
    <col min="1540" max="1540" width="36.59765625" style="470" customWidth="1"/>
    <col min="1541" max="1541" width="46.3984375" style="470" customWidth="1"/>
    <col min="1542" max="1542" width="4" style="470" customWidth="1"/>
    <col min="1543" max="1795" width="11.3984375" style="470"/>
    <col min="1796" max="1796" width="36.59765625" style="470" customWidth="1"/>
    <col min="1797" max="1797" width="46.3984375" style="470" customWidth="1"/>
    <col min="1798" max="1798" width="4" style="470" customWidth="1"/>
    <col min="1799" max="2051" width="11.3984375" style="470"/>
    <col min="2052" max="2052" width="36.59765625" style="470" customWidth="1"/>
    <col min="2053" max="2053" width="46.3984375" style="470" customWidth="1"/>
    <col min="2054" max="2054" width="4" style="470" customWidth="1"/>
    <col min="2055" max="2307" width="11.3984375" style="470"/>
    <col min="2308" max="2308" width="36.59765625" style="470" customWidth="1"/>
    <col min="2309" max="2309" width="46.3984375" style="470" customWidth="1"/>
    <col min="2310" max="2310" width="4" style="470" customWidth="1"/>
    <col min="2311" max="2563" width="11.3984375" style="470"/>
    <col min="2564" max="2564" width="36.59765625" style="470" customWidth="1"/>
    <col min="2565" max="2565" width="46.3984375" style="470" customWidth="1"/>
    <col min="2566" max="2566" width="4" style="470" customWidth="1"/>
    <col min="2567" max="2819" width="11.3984375" style="470"/>
    <col min="2820" max="2820" width="36.59765625" style="470" customWidth="1"/>
    <col min="2821" max="2821" width="46.3984375" style="470" customWidth="1"/>
    <col min="2822" max="2822" width="4" style="470" customWidth="1"/>
    <col min="2823" max="3075" width="11.3984375" style="470"/>
    <col min="3076" max="3076" width="36.59765625" style="470" customWidth="1"/>
    <col min="3077" max="3077" width="46.3984375" style="470" customWidth="1"/>
    <col min="3078" max="3078" width="4" style="470" customWidth="1"/>
    <col min="3079" max="3331" width="11.3984375" style="470"/>
    <col min="3332" max="3332" width="36.59765625" style="470" customWidth="1"/>
    <col min="3333" max="3333" width="46.3984375" style="470" customWidth="1"/>
    <col min="3334" max="3334" width="4" style="470" customWidth="1"/>
    <col min="3335" max="3587" width="11.3984375" style="470"/>
    <col min="3588" max="3588" width="36.59765625" style="470" customWidth="1"/>
    <col min="3589" max="3589" width="46.3984375" style="470" customWidth="1"/>
    <col min="3590" max="3590" width="4" style="470" customWidth="1"/>
    <col min="3591" max="3843" width="11.3984375" style="470"/>
    <col min="3844" max="3844" width="36.59765625" style="470" customWidth="1"/>
    <col min="3845" max="3845" width="46.3984375" style="470" customWidth="1"/>
    <col min="3846" max="3846" width="4" style="470" customWidth="1"/>
    <col min="3847" max="4099" width="11.3984375" style="470"/>
    <col min="4100" max="4100" width="36.59765625" style="470" customWidth="1"/>
    <col min="4101" max="4101" width="46.3984375" style="470" customWidth="1"/>
    <col min="4102" max="4102" width="4" style="470" customWidth="1"/>
    <col min="4103" max="4355" width="11.3984375" style="470"/>
    <col min="4356" max="4356" width="36.59765625" style="470" customWidth="1"/>
    <col min="4357" max="4357" width="46.3984375" style="470" customWidth="1"/>
    <col min="4358" max="4358" width="4" style="470" customWidth="1"/>
    <col min="4359" max="4611" width="11.3984375" style="470"/>
    <col min="4612" max="4612" width="36.59765625" style="470" customWidth="1"/>
    <col min="4613" max="4613" width="46.3984375" style="470" customWidth="1"/>
    <col min="4614" max="4614" width="4" style="470" customWidth="1"/>
    <col min="4615" max="4867" width="11.3984375" style="470"/>
    <col min="4868" max="4868" width="36.59765625" style="470" customWidth="1"/>
    <col min="4869" max="4869" width="46.3984375" style="470" customWidth="1"/>
    <col min="4870" max="4870" width="4" style="470" customWidth="1"/>
    <col min="4871" max="5123" width="11.3984375" style="470"/>
    <col min="5124" max="5124" width="36.59765625" style="470" customWidth="1"/>
    <col min="5125" max="5125" width="46.3984375" style="470" customWidth="1"/>
    <col min="5126" max="5126" width="4" style="470" customWidth="1"/>
    <col min="5127" max="5379" width="11.3984375" style="470"/>
    <col min="5380" max="5380" width="36.59765625" style="470" customWidth="1"/>
    <col min="5381" max="5381" width="46.3984375" style="470" customWidth="1"/>
    <col min="5382" max="5382" width="4" style="470" customWidth="1"/>
    <col min="5383" max="5635" width="11.3984375" style="470"/>
    <col min="5636" max="5636" width="36.59765625" style="470" customWidth="1"/>
    <col min="5637" max="5637" width="46.3984375" style="470" customWidth="1"/>
    <col min="5638" max="5638" width="4" style="470" customWidth="1"/>
    <col min="5639" max="5891" width="11.3984375" style="470"/>
    <col min="5892" max="5892" width="36.59765625" style="470" customWidth="1"/>
    <col min="5893" max="5893" width="46.3984375" style="470" customWidth="1"/>
    <col min="5894" max="5894" width="4" style="470" customWidth="1"/>
    <col min="5895" max="6147" width="11.3984375" style="470"/>
    <col min="6148" max="6148" width="36.59765625" style="470" customWidth="1"/>
    <col min="6149" max="6149" width="46.3984375" style="470" customWidth="1"/>
    <col min="6150" max="6150" width="4" style="470" customWidth="1"/>
    <col min="6151" max="6403" width="11.3984375" style="470"/>
    <col min="6404" max="6404" width="36.59765625" style="470" customWidth="1"/>
    <col min="6405" max="6405" width="46.3984375" style="470" customWidth="1"/>
    <col min="6406" max="6406" width="4" style="470" customWidth="1"/>
    <col min="6407" max="6659" width="11.3984375" style="470"/>
    <col min="6660" max="6660" width="36.59765625" style="470" customWidth="1"/>
    <col min="6661" max="6661" width="46.3984375" style="470" customWidth="1"/>
    <col min="6662" max="6662" width="4" style="470" customWidth="1"/>
    <col min="6663" max="6915" width="11.3984375" style="470"/>
    <col min="6916" max="6916" width="36.59765625" style="470" customWidth="1"/>
    <col min="6917" max="6917" width="46.3984375" style="470" customWidth="1"/>
    <col min="6918" max="6918" width="4" style="470" customWidth="1"/>
    <col min="6919" max="7171" width="11.3984375" style="470"/>
    <col min="7172" max="7172" width="36.59765625" style="470" customWidth="1"/>
    <col min="7173" max="7173" width="46.3984375" style="470" customWidth="1"/>
    <col min="7174" max="7174" width="4" style="470" customWidth="1"/>
    <col min="7175" max="7427" width="11.3984375" style="470"/>
    <col min="7428" max="7428" width="36.59765625" style="470" customWidth="1"/>
    <col min="7429" max="7429" width="46.3984375" style="470" customWidth="1"/>
    <col min="7430" max="7430" width="4" style="470" customWidth="1"/>
    <col min="7431" max="7683" width="11.3984375" style="470"/>
    <col min="7684" max="7684" width="36.59765625" style="470" customWidth="1"/>
    <col min="7685" max="7685" width="46.3984375" style="470" customWidth="1"/>
    <col min="7686" max="7686" width="4" style="470" customWidth="1"/>
    <col min="7687" max="7939" width="11.3984375" style="470"/>
    <col min="7940" max="7940" width="36.59765625" style="470" customWidth="1"/>
    <col min="7941" max="7941" width="46.3984375" style="470" customWidth="1"/>
    <col min="7942" max="7942" width="4" style="470" customWidth="1"/>
    <col min="7943" max="8195" width="11.3984375" style="470"/>
    <col min="8196" max="8196" width="36.59765625" style="470" customWidth="1"/>
    <col min="8197" max="8197" width="46.3984375" style="470" customWidth="1"/>
    <col min="8198" max="8198" width="4" style="470" customWidth="1"/>
    <col min="8199" max="8451" width="11.3984375" style="470"/>
    <col min="8452" max="8452" width="36.59765625" style="470" customWidth="1"/>
    <col min="8453" max="8453" width="46.3984375" style="470" customWidth="1"/>
    <col min="8454" max="8454" width="4" style="470" customWidth="1"/>
    <col min="8455" max="8707" width="11.3984375" style="470"/>
    <col min="8708" max="8708" width="36.59765625" style="470" customWidth="1"/>
    <col min="8709" max="8709" width="46.3984375" style="470" customWidth="1"/>
    <col min="8710" max="8710" width="4" style="470" customWidth="1"/>
    <col min="8711" max="8963" width="11.3984375" style="470"/>
    <col min="8964" max="8964" width="36.59765625" style="470" customWidth="1"/>
    <col min="8965" max="8965" width="46.3984375" style="470" customWidth="1"/>
    <col min="8966" max="8966" width="4" style="470" customWidth="1"/>
    <col min="8967" max="9219" width="11.3984375" style="470"/>
    <col min="9220" max="9220" width="36.59765625" style="470" customWidth="1"/>
    <col min="9221" max="9221" width="46.3984375" style="470" customWidth="1"/>
    <col min="9222" max="9222" width="4" style="470" customWidth="1"/>
    <col min="9223" max="9475" width="11.3984375" style="470"/>
    <col min="9476" max="9476" width="36.59765625" style="470" customWidth="1"/>
    <col min="9477" max="9477" width="46.3984375" style="470" customWidth="1"/>
    <col min="9478" max="9478" width="4" style="470" customWidth="1"/>
    <col min="9479" max="9731" width="11.3984375" style="470"/>
    <col min="9732" max="9732" width="36.59765625" style="470" customWidth="1"/>
    <col min="9733" max="9733" width="46.3984375" style="470" customWidth="1"/>
    <col min="9734" max="9734" width="4" style="470" customWidth="1"/>
    <col min="9735" max="9987" width="11.3984375" style="470"/>
    <col min="9988" max="9988" width="36.59765625" style="470" customWidth="1"/>
    <col min="9989" max="9989" width="46.3984375" style="470" customWidth="1"/>
    <col min="9990" max="9990" width="4" style="470" customWidth="1"/>
    <col min="9991" max="10243" width="11.3984375" style="470"/>
    <col min="10244" max="10244" width="36.59765625" style="470" customWidth="1"/>
    <col min="10245" max="10245" width="46.3984375" style="470" customWidth="1"/>
    <col min="10246" max="10246" width="4" style="470" customWidth="1"/>
    <col min="10247" max="10499" width="11.3984375" style="470"/>
    <col min="10500" max="10500" width="36.59765625" style="470" customWidth="1"/>
    <col min="10501" max="10501" width="46.3984375" style="470" customWidth="1"/>
    <col min="10502" max="10502" width="4" style="470" customWidth="1"/>
    <col min="10503" max="10755" width="11.3984375" style="470"/>
    <col min="10756" max="10756" width="36.59765625" style="470" customWidth="1"/>
    <col min="10757" max="10757" width="46.3984375" style="470" customWidth="1"/>
    <col min="10758" max="10758" width="4" style="470" customWidth="1"/>
    <col min="10759" max="11011" width="11.3984375" style="470"/>
    <col min="11012" max="11012" width="36.59765625" style="470" customWidth="1"/>
    <col min="11013" max="11013" width="46.3984375" style="470" customWidth="1"/>
    <col min="11014" max="11014" width="4" style="470" customWidth="1"/>
    <col min="11015" max="11267" width="11.3984375" style="470"/>
    <col min="11268" max="11268" width="36.59765625" style="470" customWidth="1"/>
    <col min="11269" max="11269" width="46.3984375" style="470" customWidth="1"/>
    <col min="11270" max="11270" width="4" style="470" customWidth="1"/>
    <col min="11271" max="11523" width="11.3984375" style="470"/>
    <col min="11524" max="11524" width="36.59765625" style="470" customWidth="1"/>
    <col min="11525" max="11525" width="46.3984375" style="470" customWidth="1"/>
    <col min="11526" max="11526" width="4" style="470" customWidth="1"/>
    <col min="11527" max="11779" width="11.3984375" style="470"/>
    <col min="11780" max="11780" width="36.59765625" style="470" customWidth="1"/>
    <col min="11781" max="11781" width="46.3984375" style="470" customWidth="1"/>
    <col min="11782" max="11782" width="4" style="470" customWidth="1"/>
    <col min="11783" max="12035" width="11.3984375" style="470"/>
    <col min="12036" max="12036" width="36.59765625" style="470" customWidth="1"/>
    <col min="12037" max="12037" width="46.3984375" style="470" customWidth="1"/>
    <col min="12038" max="12038" width="4" style="470" customWidth="1"/>
    <col min="12039" max="12291" width="11.3984375" style="470"/>
    <col min="12292" max="12292" width="36.59765625" style="470" customWidth="1"/>
    <col min="12293" max="12293" width="46.3984375" style="470" customWidth="1"/>
    <col min="12294" max="12294" width="4" style="470" customWidth="1"/>
    <col min="12295" max="12547" width="11.3984375" style="470"/>
    <col min="12548" max="12548" width="36.59765625" style="470" customWidth="1"/>
    <col min="12549" max="12549" width="46.3984375" style="470" customWidth="1"/>
    <col min="12550" max="12550" width="4" style="470" customWidth="1"/>
    <col min="12551" max="12803" width="11.3984375" style="470"/>
    <col min="12804" max="12804" width="36.59765625" style="470" customWidth="1"/>
    <col min="12805" max="12805" width="46.3984375" style="470" customWidth="1"/>
    <col min="12806" max="12806" width="4" style="470" customWidth="1"/>
    <col min="12807" max="13059" width="11.3984375" style="470"/>
    <col min="13060" max="13060" width="36.59765625" style="470" customWidth="1"/>
    <col min="13061" max="13061" width="46.3984375" style="470" customWidth="1"/>
    <col min="13062" max="13062" width="4" style="470" customWidth="1"/>
    <col min="13063" max="13315" width="11.3984375" style="470"/>
    <col min="13316" max="13316" width="36.59765625" style="470" customWidth="1"/>
    <col min="13317" max="13317" width="46.3984375" style="470" customWidth="1"/>
    <col min="13318" max="13318" width="4" style="470" customWidth="1"/>
    <col min="13319" max="13571" width="11.3984375" style="470"/>
    <col min="13572" max="13572" width="36.59765625" style="470" customWidth="1"/>
    <col min="13573" max="13573" width="46.3984375" style="470" customWidth="1"/>
    <col min="13574" max="13574" width="4" style="470" customWidth="1"/>
    <col min="13575" max="13827" width="11.3984375" style="470"/>
    <col min="13828" max="13828" width="36.59765625" style="470" customWidth="1"/>
    <col min="13829" max="13829" width="46.3984375" style="470" customWidth="1"/>
    <col min="13830" max="13830" width="4" style="470" customWidth="1"/>
    <col min="13831" max="14083" width="11.3984375" style="470"/>
    <col min="14084" max="14084" width="36.59765625" style="470" customWidth="1"/>
    <col min="14085" max="14085" width="46.3984375" style="470" customWidth="1"/>
    <col min="14086" max="14086" width="4" style="470" customWidth="1"/>
    <col min="14087" max="14339" width="11.3984375" style="470"/>
    <col min="14340" max="14340" width="36.59765625" style="470" customWidth="1"/>
    <col min="14341" max="14341" width="46.3984375" style="470" customWidth="1"/>
    <col min="14342" max="14342" width="4" style="470" customWidth="1"/>
    <col min="14343" max="14595" width="11.3984375" style="470"/>
    <col min="14596" max="14596" width="36.59765625" style="470" customWidth="1"/>
    <col min="14597" max="14597" width="46.3984375" style="470" customWidth="1"/>
    <col min="14598" max="14598" width="4" style="470" customWidth="1"/>
    <col min="14599" max="14851" width="11.3984375" style="470"/>
    <col min="14852" max="14852" width="36.59765625" style="470" customWidth="1"/>
    <col min="14853" max="14853" width="46.3984375" style="470" customWidth="1"/>
    <col min="14854" max="14854" width="4" style="470" customWidth="1"/>
    <col min="14855" max="15107" width="11.3984375" style="470"/>
    <col min="15108" max="15108" width="36.59765625" style="470" customWidth="1"/>
    <col min="15109" max="15109" width="46.3984375" style="470" customWidth="1"/>
    <col min="15110" max="15110" width="4" style="470" customWidth="1"/>
    <col min="15111" max="15363" width="11.3984375" style="470"/>
    <col min="15364" max="15364" width="36.59765625" style="470" customWidth="1"/>
    <col min="15365" max="15365" width="46.3984375" style="470" customWidth="1"/>
    <col min="15366" max="15366" width="4" style="470" customWidth="1"/>
    <col min="15367" max="15619" width="11.3984375" style="470"/>
    <col min="15620" max="15620" width="36.59765625" style="470" customWidth="1"/>
    <col min="15621" max="15621" width="46.3984375" style="470" customWidth="1"/>
    <col min="15622" max="15622" width="4" style="470" customWidth="1"/>
    <col min="15623" max="15875" width="11.3984375" style="470"/>
    <col min="15876" max="15876" width="36.59765625" style="470" customWidth="1"/>
    <col min="15877" max="15877" width="46.3984375" style="470" customWidth="1"/>
    <col min="15878" max="15878" width="4" style="470" customWidth="1"/>
    <col min="15879" max="16131" width="11.3984375" style="470"/>
    <col min="16132" max="16132" width="36.59765625" style="470" customWidth="1"/>
    <col min="16133" max="16133" width="46.3984375" style="470" customWidth="1"/>
    <col min="16134" max="16134" width="4" style="470" customWidth="1"/>
    <col min="16135" max="16384" width="11.3984375" style="470"/>
  </cols>
  <sheetData>
    <row r="1" spans="1:15" s="471" customFormat="1">
      <c r="A1" s="466" t="s">
        <v>1888</v>
      </c>
      <c r="B1" s="46"/>
      <c r="C1" s="467" t="s">
        <v>2105</v>
      </c>
      <c r="D1" s="468"/>
      <c r="E1" s="469"/>
      <c r="F1" s="470"/>
      <c r="G1" s="470"/>
      <c r="H1" s="470"/>
      <c r="I1" s="470"/>
      <c r="J1" s="470"/>
    </row>
    <row r="2" spans="1:15" s="471" customFormat="1" ht="0.4" customHeight="1">
      <c r="A2" s="407"/>
      <c r="B2" s="278"/>
      <c r="C2" s="278"/>
      <c r="D2" s="470"/>
      <c r="E2" s="470"/>
      <c r="F2" s="470"/>
      <c r="G2" s="470"/>
      <c r="H2" s="470"/>
      <c r="I2" s="470"/>
      <c r="J2" s="470"/>
    </row>
    <row r="3" spans="1:15" s="471" customFormat="1" ht="13.15" customHeight="1">
      <c r="A3" s="418" t="s">
        <v>153</v>
      </c>
      <c r="B3" s="451">
        <f>'Cover Page'!C2</f>
        <v>0</v>
      </c>
      <c r="C3" s="278"/>
      <c r="D3" s="470"/>
      <c r="E3" s="470"/>
      <c r="F3" s="470"/>
      <c r="G3" s="470"/>
      <c r="H3" s="470"/>
      <c r="I3" s="470"/>
      <c r="J3" s="470"/>
    </row>
    <row r="4" spans="1:15" s="471" customFormat="1" ht="13.15" customHeight="1">
      <c r="A4" s="418" t="s">
        <v>637</v>
      </c>
      <c r="B4" s="451">
        <f>'Cover Page'!C3</f>
        <v>0</v>
      </c>
      <c r="C4" s="278"/>
      <c r="D4" s="470"/>
      <c r="E4" s="470"/>
      <c r="F4" s="470"/>
      <c r="G4" s="470"/>
      <c r="H4" s="470"/>
      <c r="I4" s="470"/>
      <c r="J4" s="470"/>
    </row>
    <row r="5" spans="1:15" s="471" customFormat="1" ht="13.15" customHeight="1">
      <c r="A5" s="418" t="s">
        <v>638</v>
      </c>
      <c r="B5" s="452" t="str">
        <f>'Cover Page'!C4</f>
        <v>10/00/2000</v>
      </c>
      <c r="C5" s="278"/>
      <c r="D5" s="470"/>
      <c r="E5" s="470"/>
      <c r="F5" s="470"/>
      <c r="G5" s="470"/>
      <c r="H5" s="470"/>
      <c r="I5" s="470"/>
      <c r="J5" s="470"/>
    </row>
    <row r="6" spans="1:15" s="472" customFormat="1">
      <c r="A6" s="465" t="s">
        <v>2404</v>
      </c>
      <c r="B6" s="476"/>
      <c r="C6" s="477"/>
      <c r="D6" s="477"/>
      <c r="F6" s="473"/>
      <c r="G6" s="473"/>
      <c r="H6" s="473"/>
    </row>
    <row r="7" spans="1:15" s="472" customFormat="1">
      <c r="A7" s="426"/>
      <c r="B7" s="476"/>
      <c r="C7" s="477"/>
      <c r="D7" s="477"/>
      <c r="F7" s="473"/>
      <c r="G7" s="473"/>
      <c r="H7" s="473"/>
    </row>
    <row r="8" spans="1:15" s="472" customFormat="1" ht="12" thickBot="1">
      <c r="A8" s="953" t="s">
        <v>2071</v>
      </c>
      <c r="B8" s="953"/>
      <c r="C8" s="953"/>
      <c r="D8" s="953"/>
      <c r="F8" s="473"/>
      <c r="G8" s="473"/>
      <c r="H8" s="473"/>
    </row>
    <row r="9" spans="1:15" s="472" customFormat="1">
      <c r="A9" s="553" t="s">
        <v>2058</v>
      </c>
      <c r="B9" s="515"/>
      <c r="C9" s="560"/>
      <c r="D9" s="560"/>
      <c r="F9" s="473"/>
      <c r="G9" s="473"/>
      <c r="H9" s="473"/>
    </row>
    <row r="10" spans="1:15" s="472" customFormat="1">
      <c r="A10" s="555" t="s">
        <v>2074</v>
      </c>
      <c r="B10" s="325">
        <v>0</v>
      </c>
      <c r="C10" s="560"/>
      <c r="D10" s="560"/>
      <c r="F10" s="473"/>
      <c r="G10" s="473"/>
      <c r="H10" s="473"/>
    </row>
    <row r="11" spans="1:15" s="472" customFormat="1">
      <c r="A11" s="555" t="s">
        <v>2073</v>
      </c>
      <c r="B11" s="325">
        <v>0</v>
      </c>
      <c r="C11" s="560"/>
      <c r="D11" s="560"/>
      <c r="F11" s="473"/>
      <c r="G11" s="473"/>
      <c r="H11" s="473"/>
    </row>
    <row r="12" spans="1:15">
      <c r="A12" s="562" t="s">
        <v>134</v>
      </c>
      <c r="B12" s="563">
        <f>SUM(B10:B11)</f>
        <v>0</v>
      </c>
      <c r="C12" s="560"/>
      <c r="D12" s="560"/>
      <c r="E12" s="474"/>
      <c r="F12" s="474"/>
      <c r="G12" s="46"/>
      <c r="H12" s="46"/>
      <c r="I12" s="46"/>
      <c r="J12" s="46"/>
      <c r="K12" s="46"/>
      <c r="L12" s="46"/>
      <c r="M12" s="46"/>
      <c r="N12" s="46"/>
      <c r="O12" s="46"/>
    </row>
    <row r="13" spans="1:15" s="472" customFormat="1">
      <c r="A13" s="426"/>
      <c r="B13" s="476"/>
      <c r="C13" s="477"/>
      <c r="D13" s="477"/>
      <c r="F13" s="473"/>
      <c r="G13" s="473"/>
      <c r="H13" s="473"/>
    </row>
    <row r="14" spans="1:15" s="472" customFormat="1" ht="12" thickBot="1">
      <c r="A14" s="953" t="s">
        <v>1857</v>
      </c>
      <c r="B14" s="953"/>
      <c r="C14" s="953"/>
      <c r="D14" s="953"/>
      <c r="F14" s="473"/>
      <c r="G14" s="473"/>
      <c r="H14" s="473"/>
    </row>
    <row r="15" spans="1:15">
      <c r="A15" s="553" t="s">
        <v>2070</v>
      </c>
      <c r="B15" s="515" t="s">
        <v>442</v>
      </c>
      <c r="C15" s="515" t="s">
        <v>450</v>
      </c>
      <c r="D15" s="554" t="s">
        <v>155</v>
      </c>
      <c r="E15" s="474"/>
      <c r="F15" s="474"/>
      <c r="G15" s="46"/>
      <c r="H15" s="46"/>
      <c r="I15" s="46"/>
      <c r="J15" s="46"/>
      <c r="K15" s="46"/>
      <c r="L15" s="46"/>
      <c r="M15" s="46"/>
      <c r="N15" s="46"/>
      <c r="O15" s="46"/>
    </row>
    <row r="16" spans="1:15">
      <c r="A16" s="555" t="s">
        <v>1772</v>
      </c>
      <c r="B16" s="325">
        <v>0</v>
      </c>
      <c r="C16" s="325"/>
      <c r="D16" s="895">
        <f>B16-C16</f>
        <v>0</v>
      </c>
      <c r="E16" s="474"/>
      <c r="F16" s="474"/>
      <c r="G16" s="46"/>
      <c r="H16" s="46"/>
      <c r="I16" s="46"/>
      <c r="J16" s="46"/>
      <c r="K16" s="46"/>
      <c r="L16" s="46"/>
      <c r="M16" s="46"/>
      <c r="N16" s="46"/>
      <c r="O16" s="46"/>
    </row>
    <row r="17" spans="1:15">
      <c r="A17" s="555" t="s">
        <v>1912</v>
      </c>
      <c r="B17" s="325">
        <v>0</v>
      </c>
      <c r="C17" s="325"/>
      <c r="D17" s="895">
        <f>B17-C17</f>
        <v>0</v>
      </c>
      <c r="E17" s="475"/>
      <c r="F17" s="474"/>
      <c r="G17" s="46"/>
      <c r="H17" s="46"/>
      <c r="I17" s="46"/>
      <c r="J17" s="46"/>
      <c r="K17" s="46"/>
      <c r="L17" s="46"/>
      <c r="M17" s="46"/>
      <c r="N17" s="46"/>
      <c r="O17" s="46"/>
    </row>
    <row r="18" spans="1:15">
      <c r="A18" s="555" t="s">
        <v>259</v>
      </c>
      <c r="B18" s="325"/>
      <c r="C18" s="325"/>
      <c r="D18" s="895">
        <f t="shared" ref="D18:D24" si="0">B18-C18</f>
        <v>0</v>
      </c>
      <c r="E18" s="46"/>
      <c r="F18" s="46"/>
      <c r="G18" s="46"/>
      <c r="H18" s="46"/>
      <c r="I18" s="46"/>
      <c r="J18" s="46"/>
      <c r="K18" s="46"/>
      <c r="L18" s="46"/>
      <c r="M18" s="46"/>
      <c r="N18" s="46"/>
      <c r="O18" s="46"/>
    </row>
    <row r="19" spans="1:15">
      <c r="A19" s="555" t="s">
        <v>260</v>
      </c>
      <c r="B19" s="325">
        <v>0</v>
      </c>
      <c r="C19" s="325"/>
      <c r="D19" s="895">
        <f t="shared" si="0"/>
        <v>0</v>
      </c>
      <c r="E19" s="46"/>
      <c r="F19" s="46"/>
      <c r="G19" s="46"/>
      <c r="H19" s="46"/>
      <c r="I19" s="46"/>
      <c r="J19" s="46"/>
      <c r="K19" s="46"/>
      <c r="L19" s="46"/>
      <c r="M19" s="46"/>
      <c r="N19" s="46"/>
      <c r="O19" s="46"/>
    </row>
    <row r="20" spans="1:15">
      <c r="A20" s="555" t="s">
        <v>211</v>
      </c>
      <c r="B20" s="325"/>
      <c r="C20" s="325"/>
      <c r="D20" s="895">
        <f t="shared" si="0"/>
        <v>0</v>
      </c>
      <c r="E20" s="46"/>
      <c r="F20" s="46"/>
      <c r="G20" s="46"/>
      <c r="H20" s="46"/>
      <c r="I20" s="46"/>
      <c r="J20" s="46"/>
      <c r="K20" s="46"/>
      <c r="L20" s="46"/>
      <c r="M20" s="46"/>
      <c r="N20" s="46"/>
      <c r="O20" s="46"/>
    </row>
    <row r="21" spans="1:15">
      <c r="A21" s="555" t="s">
        <v>210</v>
      </c>
      <c r="B21" s="325"/>
      <c r="C21" s="325"/>
      <c r="D21" s="895">
        <f t="shared" si="0"/>
        <v>0</v>
      </c>
      <c r="E21" s="474"/>
      <c r="F21" s="474"/>
      <c r="G21" s="46"/>
      <c r="H21" s="46"/>
      <c r="I21" s="46"/>
      <c r="J21" s="46"/>
      <c r="K21" s="46"/>
      <c r="L21" s="46"/>
      <c r="M21" s="46"/>
      <c r="N21" s="46"/>
      <c r="O21" s="46"/>
    </row>
    <row r="22" spans="1:15">
      <c r="A22" s="555" t="s">
        <v>2067</v>
      </c>
      <c r="B22" s="325"/>
      <c r="C22" s="325"/>
      <c r="D22" s="895">
        <f t="shared" si="0"/>
        <v>0</v>
      </c>
      <c r="E22" s="474"/>
      <c r="F22" s="474"/>
      <c r="G22" s="46"/>
      <c r="H22" s="46"/>
      <c r="I22" s="46"/>
      <c r="J22" s="46"/>
      <c r="K22" s="46"/>
      <c r="L22" s="46"/>
      <c r="M22" s="46"/>
      <c r="N22" s="46"/>
      <c r="O22" s="46"/>
    </row>
    <row r="23" spans="1:15">
      <c r="A23" s="555" t="s">
        <v>2069</v>
      </c>
      <c r="B23" s="325"/>
      <c r="C23" s="325"/>
      <c r="D23" s="895">
        <f t="shared" si="0"/>
        <v>0</v>
      </c>
      <c r="E23" s="474"/>
      <c r="F23" s="474"/>
      <c r="G23" s="46"/>
      <c r="H23" s="46"/>
      <c r="I23" s="46"/>
      <c r="J23" s="46"/>
      <c r="K23" s="46"/>
      <c r="L23" s="46"/>
      <c r="M23" s="46"/>
      <c r="N23" s="46"/>
      <c r="O23" s="46"/>
    </row>
    <row r="24" spans="1:15">
      <c r="A24" s="555" t="s">
        <v>1913</v>
      </c>
      <c r="B24" s="325"/>
      <c r="C24" s="325"/>
      <c r="D24" s="895">
        <f t="shared" si="0"/>
        <v>0</v>
      </c>
      <c r="E24" s="474"/>
      <c r="F24" s="474"/>
      <c r="G24" s="46"/>
      <c r="H24" s="46"/>
      <c r="I24" s="46"/>
      <c r="J24" s="46"/>
      <c r="K24" s="46"/>
      <c r="L24" s="46"/>
      <c r="M24" s="46"/>
      <c r="N24" s="46"/>
      <c r="O24" s="46"/>
    </row>
    <row r="25" spans="1:15" ht="12" thickBot="1">
      <c r="A25" s="556" t="s">
        <v>105</v>
      </c>
      <c r="B25" s="557">
        <f>SUM(B16:B24)</f>
        <v>0</v>
      </c>
      <c r="C25" s="557">
        <f>SUM(C16:C24)</f>
        <v>0</v>
      </c>
      <c r="D25" s="895">
        <f>SUM(D16:D24)</f>
        <v>0</v>
      </c>
      <c r="E25" s="474"/>
      <c r="F25" s="474"/>
      <c r="G25" s="46"/>
      <c r="H25" s="46"/>
      <c r="I25" s="46"/>
      <c r="J25" s="46"/>
      <c r="K25" s="46"/>
      <c r="L25" s="46"/>
      <c r="M25" s="46"/>
      <c r="N25" s="46"/>
      <c r="O25" s="46"/>
    </row>
    <row r="26" spans="1:15" ht="19.5" customHeight="1" thickBot="1">
      <c r="A26" s="558" t="s">
        <v>1866</v>
      </c>
      <c r="B26" s="559"/>
      <c r="C26" s="648"/>
      <c r="D26" s="560"/>
      <c r="E26" s="474"/>
      <c r="F26" s="474"/>
      <c r="G26" s="46"/>
      <c r="H26" s="46"/>
      <c r="I26" s="46"/>
      <c r="J26" s="46"/>
      <c r="K26" s="46"/>
      <c r="L26" s="46"/>
      <c r="M26" s="46"/>
      <c r="N26" s="46"/>
      <c r="O26" s="46"/>
    </row>
    <row r="27" spans="1:15">
      <c r="A27" s="558" t="s">
        <v>1864</v>
      </c>
      <c r="B27" s="559"/>
      <c r="C27" s="560"/>
      <c r="D27" s="560"/>
      <c r="E27" s="474"/>
      <c r="F27" s="474"/>
      <c r="G27" s="46"/>
      <c r="H27" s="46"/>
      <c r="I27" s="46"/>
      <c r="J27" s="46"/>
      <c r="K27" s="46"/>
      <c r="L27" s="46"/>
      <c r="M27" s="46"/>
      <c r="N27" s="46"/>
      <c r="O27" s="46"/>
    </row>
    <row r="28" spans="1:15">
      <c r="A28" s="555" t="s">
        <v>639</v>
      </c>
      <c r="B28" s="561"/>
      <c r="C28" s="560"/>
      <c r="D28" s="560"/>
      <c r="E28" s="474"/>
      <c r="F28" s="474"/>
      <c r="G28" s="46"/>
      <c r="H28" s="46"/>
      <c r="I28" s="46"/>
      <c r="J28" s="46"/>
      <c r="K28" s="46"/>
      <c r="L28" s="46"/>
      <c r="M28" s="46"/>
      <c r="N28" s="46"/>
      <c r="O28" s="46"/>
    </row>
    <row r="29" spans="1:15">
      <c r="A29" s="555" t="s">
        <v>640</v>
      </c>
      <c r="B29" s="561"/>
      <c r="C29" s="560"/>
      <c r="D29" s="560"/>
      <c r="E29" s="46"/>
      <c r="F29" s="46"/>
      <c r="G29" s="46"/>
      <c r="H29" s="46"/>
      <c r="I29" s="46"/>
      <c r="J29" s="46"/>
      <c r="K29" s="46"/>
      <c r="L29" s="46"/>
      <c r="M29" s="46"/>
      <c r="N29" s="46"/>
      <c r="O29" s="46"/>
    </row>
    <row r="30" spans="1:15">
      <c r="A30" s="555" t="s">
        <v>641</v>
      </c>
      <c r="B30" s="561"/>
      <c r="C30" s="560"/>
      <c r="D30" s="560"/>
      <c r="E30" s="46"/>
      <c r="F30" s="46"/>
      <c r="G30" s="46"/>
      <c r="H30" s="46"/>
      <c r="I30" s="46"/>
      <c r="J30" s="46"/>
      <c r="K30" s="46"/>
      <c r="L30" s="46"/>
      <c r="M30" s="46"/>
      <c r="N30" s="46"/>
      <c r="O30" s="46"/>
    </row>
    <row r="31" spans="1:15">
      <c r="A31" s="555" t="s">
        <v>642</v>
      </c>
      <c r="B31" s="561"/>
      <c r="C31" s="560"/>
      <c r="D31" s="560"/>
      <c r="E31" s="474"/>
      <c r="F31" s="474"/>
      <c r="G31" s="46"/>
      <c r="H31" s="46"/>
      <c r="I31" s="46"/>
      <c r="J31" s="46"/>
      <c r="K31" s="46"/>
      <c r="L31" s="46"/>
      <c r="M31" s="46"/>
      <c r="N31" s="46"/>
      <c r="O31" s="46"/>
    </row>
    <row r="32" spans="1:15">
      <c r="A32" s="555" t="s">
        <v>643</v>
      </c>
      <c r="B32" s="561"/>
      <c r="C32" s="560"/>
      <c r="D32" s="560"/>
      <c r="E32" s="474"/>
      <c r="F32" s="474"/>
      <c r="G32" s="46"/>
      <c r="H32" s="46"/>
      <c r="I32" s="46"/>
      <c r="J32" s="46"/>
      <c r="K32" s="46"/>
      <c r="L32" s="46"/>
      <c r="M32" s="46"/>
      <c r="N32" s="46"/>
      <c r="O32" s="46"/>
    </row>
    <row r="33" spans="1:15">
      <c r="A33" s="555" t="s">
        <v>644</v>
      </c>
      <c r="B33" s="561"/>
      <c r="C33" s="560"/>
      <c r="D33" s="560"/>
      <c r="E33" s="474"/>
      <c r="F33" s="474"/>
      <c r="G33" s="46"/>
      <c r="H33" s="46"/>
      <c r="I33" s="46"/>
      <c r="J33" s="46"/>
      <c r="K33" s="46"/>
      <c r="L33" s="46"/>
      <c r="M33" s="46"/>
      <c r="N33" s="46"/>
      <c r="O33" s="46"/>
    </row>
    <row r="34" spans="1:15">
      <c r="A34" s="555" t="s">
        <v>645</v>
      </c>
      <c r="B34" s="561"/>
      <c r="C34" s="560"/>
      <c r="D34" s="560"/>
      <c r="E34" s="474"/>
      <c r="F34" s="474"/>
      <c r="G34" s="46"/>
      <c r="H34" s="46"/>
      <c r="I34" s="46"/>
      <c r="J34" s="46"/>
      <c r="K34" s="46"/>
      <c r="L34" s="46"/>
      <c r="M34" s="46"/>
      <c r="N34" s="46"/>
      <c r="O34" s="46"/>
    </row>
    <row r="35" spans="1:15">
      <c r="A35" s="555" t="s">
        <v>646</v>
      </c>
      <c r="B35" s="561"/>
      <c r="C35" s="560"/>
      <c r="D35" s="560"/>
      <c r="E35" s="474"/>
      <c r="F35" s="474"/>
      <c r="G35" s="46"/>
      <c r="H35" s="46"/>
      <c r="I35" s="46"/>
      <c r="J35" s="46"/>
      <c r="K35" s="46"/>
      <c r="L35" s="46"/>
      <c r="M35" s="46"/>
      <c r="N35" s="46"/>
      <c r="O35" s="46"/>
    </row>
    <row r="36" spans="1:15" ht="12" thickBot="1">
      <c r="A36" s="562" t="s">
        <v>134</v>
      </c>
      <c r="B36" s="563">
        <f>SUM(B28:B35)</f>
        <v>0</v>
      </c>
      <c r="C36" s="560"/>
      <c r="D36" s="560"/>
      <c r="E36" s="474"/>
      <c r="F36" s="474"/>
      <c r="G36" s="46"/>
      <c r="H36" s="46"/>
      <c r="I36" s="46"/>
      <c r="J36" s="46"/>
      <c r="K36" s="46"/>
      <c r="L36" s="46"/>
      <c r="M36" s="46"/>
      <c r="N36" s="46"/>
      <c r="O36" s="46"/>
    </row>
    <row r="37" spans="1:15" ht="21.4" customHeight="1">
      <c r="A37" s="558" t="s">
        <v>1865</v>
      </c>
      <c r="B37" s="559"/>
      <c r="C37" s="560"/>
      <c r="D37" s="560"/>
      <c r="E37" s="474"/>
      <c r="F37" s="474"/>
      <c r="G37" s="46"/>
      <c r="H37" s="46"/>
      <c r="I37" s="46"/>
      <c r="J37" s="46"/>
      <c r="K37" s="46"/>
      <c r="L37" s="46"/>
      <c r="M37" s="46"/>
      <c r="N37" s="46"/>
      <c r="O37" s="46"/>
    </row>
    <row r="38" spans="1:15">
      <c r="A38" s="564" t="s">
        <v>639</v>
      </c>
      <c r="B38" s="655"/>
      <c r="C38" s="560"/>
      <c r="D38" s="560"/>
      <c r="E38" s="474"/>
      <c r="F38" s="474"/>
      <c r="G38" s="46"/>
      <c r="H38" s="46"/>
      <c r="I38" s="46"/>
      <c r="J38" s="46"/>
      <c r="K38" s="46"/>
      <c r="L38" s="46"/>
      <c r="M38" s="46"/>
      <c r="N38" s="46"/>
      <c r="O38" s="46"/>
    </row>
    <row r="39" spans="1:15">
      <c r="A39" s="564" t="s">
        <v>640</v>
      </c>
      <c r="B39" s="655"/>
      <c r="C39" s="560"/>
      <c r="D39" s="560"/>
      <c r="F39" s="474"/>
      <c r="G39" s="46"/>
      <c r="H39" s="46"/>
      <c r="I39" s="46"/>
      <c r="J39" s="46"/>
      <c r="K39" s="46"/>
      <c r="L39" s="46"/>
      <c r="M39" s="46"/>
      <c r="N39" s="46"/>
      <c r="O39" s="46"/>
    </row>
    <row r="40" spans="1:15">
      <c r="A40" s="564" t="s">
        <v>641</v>
      </c>
      <c r="B40" s="655"/>
      <c r="C40" s="560"/>
      <c r="D40" s="560"/>
      <c r="E40" s="46"/>
      <c r="F40" s="46"/>
      <c r="G40" s="46"/>
      <c r="H40" s="46"/>
      <c r="I40" s="46"/>
      <c r="J40" s="46"/>
      <c r="K40" s="46"/>
      <c r="L40" s="46"/>
      <c r="M40" s="46"/>
      <c r="N40" s="46"/>
      <c r="O40" s="46"/>
    </row>
    <row r="41" spans="1:15">
      <c r="A41" s="564" t="s">
        <v>642</v>
      </c>
      <c r="B41" s="655"/>
      <c r="C41" s="566"/>
      <c r="D41" s="566"/>
      <c r="E41" s="46"/>
      <c r="F41" s="46"/>
      <c r="G41" s="46"/>
      <c r="H41" s="46"/>
      <c r="I41" s="46"/>
      <c r="J41" s="46"/>
      <c r="K41" s="46"/>
      <c r="L41" s="46"/>
      <c r="M41" s="46"/>
      <c r="N41" s="46"/>
      <c r="O41" s="46"/>
    </row>
    <row r="42" spans="1:15">
      <c r="A42" s="564" t="s">
        <v>643</v>
      </c>
      <c r="B42" s="655"/>
      <c r="C42" s="560"/>
      <c r="D42" s="560"/>
      <c r="E42" s="46"/>
      <c r="F42" s="46"/>
      <c r="G42" s="46"/>
      <c r="H42" s="46"/>
      <c r="I42" s="46"/>
      <c r="J42" s="46"/>
      <c r="K42" s="46"/>
      <c r="L42" s="46"/>
      <c r="M42" s="46"/>
      <c r="N42" s="46"/>
      <c r="O42" s="46"/>
    </row>
    <row r="43" spans="1:15">
      <c r="A43" s="564" t="s">
        <v>644</v>
      </c>
      <c r="B43" s="655"/>
      <c r="C43" s="560"/>
      <c r="D43" s="560"/>
      <c r="E43" s="46"/>
      <c r="F43" s="46"/>
      <c r="G43" s="46"/>
      <c r="H43" s="46"/>
      <c r="I43" s="46"/>
      <c r="J43" s="46"/>
      <c r="K43" s="46"/>
      <c r="L43" s="46"/>
      <c r="M43" s="46"/>
      <c r="N43" s="46"/>
      <c r="O43" s="46"/>
    </row>
    <row r="44" spans="1:15">
      <c r="A44" s="564" t="s">
        <v>645</v>
      </c>
      <c r="B44" s="655"/>
      <c r="C44" s="560"/>
      <c r="D44" s="560"/>
      <c r="E44" s="474"/>
      <c r="F44" s="474"/>
      <c r="G44" s="46"/>
      <c r="H44" s="46"/>
      <c r="I44" s="46"/>
      <c r="J44" s="46"/>
      <c r="K44" s="46"/>
      <c r="L44" s="46"/>
      <c r="M44" s="46"/>
      <c r="N44" s="46"/>
      <c r="O44" s="46"/>
    </row>
    <row r="45" spans="1:15">
      <c r="A45" s="564" t="s">
        <v>646</v>
      </c>
      <c r="B45" s="655"/>
      <c r="C45" s="560"/>
      <c r="D45" s="560"/>
      <c r="E45" s="474"/>
      <c r="F45" s="474"/>
      <c r="G45" s="46"/>
      <c r="H45" s="46"/>
      <c r="I45" s="46"/>
      <c r="J45" s="46"/>
      <c r="K45" s="46"/>
      <c r="L45" s="46"/>
      <c r="M45" s="46"/>
      <c r="N45" s="46"/>
      <c r="O45" s="46"/>
    </row>
    <row r="46" spans="1:15">
      <c r="A46" s="567" t="s">
        <v>134</v>
      </c>
      <c r="B46" s="568">
        <f>SUM(B38:B45)</f>
        <v>0</v>
      </c>
      <c r="C46" s="560"/>
      <c r="D46" s="560"/>
      <c r="E46" s="474"/>
      <c r="F46" s="474"/>
      <c r="G46" s="46"/>
      <c r="H46" s="46"/>
      <c r="I46" s="46"/>
      <c r="J46" s="46"/>
      <c r="K46" s="46"/>
      <c r="L46" s="46"/>
      <c r="M46" s="46"/>
      <c r="N46" s="46"/>
      <c r="O46" s="46"/>
    </row>
    <row r="47" spans="1:15">
      <c r="A47" s="569" t="s">
        <v>1867</v>
      </c>
      <c r="B47" s="570">
        <f>B36+B46</f>
        <v>0</v>
      </c>
      <c r="C47" s="560"/>
      <c r="D47" s="560"/>
      <c r="E47" s="474"/>
      <c r="F47" s="474"/>
      <c r="G47" s="46"/>
      <c r="H47" s="46"/>
      <c r="I47" s="46"/>
      <c r="J47" s="46"/>
      <c r="K47" s="46"/>
      <c r="L47" s="46"/>
      <c r="M47" s="46"/>
      <c r="N47" s="46"/>
      <c r="O47" s="46"/>
    </row>
    <row r="48" spans="1:15" ht="12" thickBot="1">
      <c r="A48" s="571" t="s">
        <v>1858</v>
      </c>
      <c r="B48" s="572">
        <f>B47+D25</f>
        <v>0</v>
      </c>
      <c r="C48" s="560"/>
      <c r="D48" s="560"/>
      <c r="E48" s="474"/>
      <c r="F48" s="474"/>
      <c r="G48" s="46"/>
      <c r="H48" s="46"/>
      <c r="I48" s="46"/>
      <c r="J48" s="46"/>
      <c r="K48" s="46"/>
      <c r="L48" s="46"/>
      <c r="M48" s="46"/>
      <c r="N48" s="46"/>
      <c r="O48" s="46"/>
    </row>
    <row r="49" spans="1:15">
      <c r="A49" s="954"/>
      <c r="B49" s="955"/>
      <c r="C49" s="560"/>
      <c r="D49" s="560"/>
      <c r="E49" s="474"/>
      <c r="F49" s="474"/>
      <c r="G49" s="46"/>
      <c r="H49" s="46"/>
      <c r="I49" s="46"/>
      <c r="J49" s="46"/>
      <c r="K49" s="46"/>
      <c r="L49" s="46"/>
      <c r="M49" s="46"/>
      <c r="N49" s="46"/>
      <c r="O49" s="46"/>
    </row>
    <row r="50" spans="1:15" ht="12" thickBot="1">
      <c r="A50" s="954" t="s">
        <v>1859</v>
      </c>
      <c r="B50" s="955"/>
      <c r="C50" s="560"/>
      <c r="D50" s="560"/>
      <c r="E50" s="474"/>
      <c r="F50" s="474"/>
      <c r="G50" s="46"/>
      <c r="H50" s="46"/>
      <c r="I50" s="46"/>
      <c r="J50" s="46"/>
      <c r="K50" s="46"/>
      <c r="L50" s="46"/>
      <c r="M50" s="46"/>
      <c r="N50" s="46"/>
      <c r="O50" s="46"/>
    </row>
    <row r="51" spans="1:15">
      <c r="A51" s="951" t="s">
        <v>1868</v>
      </c>
      <c r="B51" s="952"/>
      <c r="C51" s="560"/>
      <c r="D51" s="560"/>
      <c r="E51" s="474"/>
      <c r="F51" s="474"/>
      <c r="G51" s="46"/>
      <c r="H51" s="46"/>
      <c r="I51" s="46"/>
      <c r="J51" s="46"/>
      <c r="K51" s="46"/>
      <c r="L51" s="46"/>
      <c r="M51" s="46"/>
      <c r="N51" s="46"/>
      <c r="O51" s="46"/>
    </row>
    <row r="52" spans="1:15">
      <c r="A52" s="564" t="s">
        <v>1761</v>
      </c>
      <c r="B52" s="565"/>
      <c r="C52" s="560"/>
      <c r="D52" s="560"/>
      <c r="E52" s="474"/>
      <c r="F52" s="474"/>
      <c r="G52" s="46"/>
      <c r="H52" s="46"/>
      <c r="I52" s="46"/>
      <c r="J52" s="46"/>
      <c r="K52" s="46"/>
      <c r="L52" s="46"/>
      <c r="M52" s="46"/>
      <c r="N52" s="46"/>
      <c r="O52" s="46"/>
    </row>
    <row r="53" spans="1:15">
      <c r="A53" s="564" t="s">
        <v>1899</v>
      </c>
      <c r="B53" s="565"/>
      <c r="C53" s="560"/>
      <c r="D53" s="560"/>
      <c r="E53" s="46"/>
      <c r="F53" s="46"/>
      <c r="G53" s="46"/>
      <c r="H53" s="46"/>
      <c r="I53" s="46"/>
      <c r="J53" s="46"/>
      <c r="K53" s="46"/>
      <c r="L53" s="46"/>
      <c r="M53" s="46"/>
      <c r="N53" s="46"/>
      <c r="O53" s="46"/>
    </row>
    <row r="54" spans="1:15">
      <c r="A54" s="564" t="s">
        <v>1697</v>
      </c>
      <c r="B54" s="565"/>
      <c r="C54" s="560"/>
      <c r="D54" s="560"/>
      <c r="E54" s="474"/>
      <c r="F54" s="474"/>
      <c r="G54" s="46"/>
      <c r="H54" s="46"/>
      <c r="I54" s="46"/>
      <c r="J54" s="46"/>
      <c r="K54" s="46"/>
      <c r="L54" s="46"/>
      <c r="M54" s="46"/>
      <c r="N54" s="46"/>
      <c r="O54" s="46"/>
    </row>
    <row r="55" spans="1:15">
      <c r="A55" s="564" t="s">
        <v>1762</v>
      </c>
      <c r="B55" s="565"/>
      <c r="C55" s="560"/>
      <c r="D55" s="560"/>
      <c r="E55" s="474"/>
      <c r="F55" s="474"/>
      <c r="G55" s="46"/>
      <c r="H55" s="46"/>
      <c r="I55" s="46"/>
      <c r="J55" s="46"/>
      <c r="K55" s="46"/>
      <c r="L55" s="46"/>
      <c r="M55" s="46"/>
      <c r="N55" s="46"/>
      <c r="O55" s="46"/>
    </row>
    <row r="56" spans="1:15">
      <c r="A56" s="564" t="s">
        <v>1900</v>
      </c>
      <c r="B56" s="565"/>
      <c r="C56" s="560"/>
      <c r="D56" s="560"/>
      <c r="E56" s="474"/>
      <c r="F56" s="474"/>
      <c r="G56" s="46"/>
      <c r="H56" s="46"/>
      <c r="I56" s="46"/>
      <c r="J56" s="46"/>
      <c r="K56" s="46"/>
      <c r="L56" s="46"/>
      <c r="M56" s="46"/>
      <c r="N56" s="46"/>
      <c r="O56" s="46"/>
    </row>
    <row r="57" spans="1:15">
      <c r="A57" s="564" t="s">
        <v>1763</v>
      </c>
      <c r="B57" s="565"/>
      <c r="C57" s="560"/>
      <c r="D57" s="560"/>
      <c r="E57" s="46"/>
      <c r="F57" s="46"/>
      <c r="G57" s="46"/>
      <c r="H57" s="46"/>
      <c r="I57" s="46"/>
      <c r="J57" s="46"/>
      <c r="K57" s="46"/>
      <c r="L57" s="46"/>
      <c r="M57" s="46"/>
      <c r="N57" s="46"/>
      <c r="O57" s="46"/>
    </row>
    <row r="58" spans="1:15">
      <c r="A58" s="564" t="s">
        <v>2068</v>
      </c>
      <c r="B58" s="565"/>
      <c r="C58" s="573"/>
      <c r="D58" s="573"/>
    </row>
    <row r="59" spans="1:15">
      <c r="A59" s="564" t="s">
        <v>2060</v>
      </c>
      <c r="B59" s="565">
        <v>0</v>
      </c>
      <c r="C59" s="573"/>
      <c r="D59" s="573"/>
    </row>
    <row r="60" spans="1:15">
      <c r="A60" s="564" t="s">
        <v>1863</v>
      </c>
      <c r="B60" s="565"/>
      <c r="C60" s="573"/>
      <c r="D60" s="573"/>
    </row>
    <row r="61" spans="1:15">
      <c r="A61" s="574" t="s">
        <v>261</v>
      </c>
      <c r="B61" s="660"/>
      <c r="C61" s="573"/>
      <c r="D61" s="573"/>
    </row>
    <row r="62" spans="1:15" ht="12" thickBot="1">
      <c r="A62" s="567" t="s">
        <v>134</v>
      </c>
      <c r="B62" s="575">
        <f>SUM(B52:B60)-B61</f>
        <v>0</v>
      </c>
      <c r="C62" s="573"/>
      <c r="D62" s="573"/>
    </row>
    <row r="63" spans="1:15" ht="19.149999999999999" customHeight="1">
      <c r="A63" s="576" t="s">
        <v>1869</v>
      </c>
      <c r="B63" s="577"/>
      <c r="C63" s="573"/>
      <c r="D63" s="573"/>
    </row>
    <row r="64" spans="1:15">
      <c r="A64" s="564" t="s">
        <v>1870</v>
      </c>
      <c r="B64" s="578"/>
      <c r="C64" s="573"/>
      <c r="D64" s="573"/>
    </row>
    <row r="65" spans="1:4">
      <c r="A65" s="564" t="s">
        <v>1871</v>
      </c>
      <c r="B65" s="578"/>
      <c r="C65" s="573"/>
      <c r="D65" s="573"/>
    </row>
    <row r="66" spans="1:4">
      <c r="A66" s="564" t="s">
        <v>1872</v>
      </c>
      <c r="B66" s="578"/>
      <c r="C66" s="573"/>
      <c r="D66" s="573"/>
    </row>
    <row r="67" spans="1:4">
      <c r="A67" s="564" t="s">
        <v>1873</v>
      </c>
      <c r="B67" s="578"/>
      <c r="C67" s="573"/>
      <c r="D67" s="573"/>
    </row>
    <row r="68" spans="1:4">
      <c r="A68" s="567" t="s">
        <v>1860</v>
      </c>
      <c r="B68" s="568">
        <f>SUM(B64:B67)</f>
        <v>0</v>
      </c>
      <c r="C68" s="573"/>
      <c r="D68" s="573"/>
    </row>
    <row r="69" spans="1:4">
      <c r="A69" s="569" t="s">
        <v>1861</v>
      </c>
      <c r="B69" s="570">
        <f>B68+B62</f>
        <v>0</v>
      </c>
      <c r="C69" s="573"/>
      <c r="D69" s="573"/>
    </row>
    <row r="70" spans="1:4" ht="12" thickBot="1">
      <c r="A70" s="571" t="s">
        <v>1862</v>
      </c>
      <c r="B70" s="572">
        <f>B69+B48</f>
        <v>0</v>
      </c>
      <c r="C70" s="573"/>
      <c r="D70" s="573"/>
    </row>
  </sheetData>
  <sheetProtection algorithmName="SHA-512" hashValue="QguWbxT1S9PimNxhMqf29UPDoYsBWoj409k8IMKYgfeXO6MCPL3RVNkkGpvVX6quFIQ6TRyabQpvmHGqRrOnKA==" saltValue="/79Si3wx/ib9FXQ7nl126w==" spinCount="100000" sheet="1" objects="1" scenarios="1"/>
  <mergeCells count="5">
    <mergeCell ref="A51:B51"/>
    <mergeCell ref="A14:D14"/>
    <mergeCell ref="A50:B50"/>
    <mergeCell ref="A49:B49"/>
    <mergeCell ref="A8:D8"/>
  </mergeCells>
  <dataValidations count="1">
    <dataValidation type="decimal" operator="greaterThanOrEqual" allowBlank="1" showInputMessage="1" showErrorMessage="1" sqref="B64:B70 B28:B47 B52:B62 B16:D25 B10:B12" xr:uid="{00000000-0002-0000-0800-000000000000}">
      <formula1>0</formula1>
    </dataValidation>
  </dataValidations>
  <printOptions horizontalCentered="1" gridLinesSet="0"/>
  <pageMargins left="0.51181102362204722" right="0.51181102362204722" top="0.51181102362204722" bottom="0.51181102362204722" header="0.35433070866141736" footer="0.35433070866141736"/>
  <pageSetup fitToHeight="9999" orientation="landscape" horizontalDpi="300" verticalDpi="300" r:id="rId1"/>
  <headerFooter alignWithMargins="0">
    <oddFooter>&amp;LInvestments Schedule&amp;CPage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ECEE68895D0064683FF27AF02F03E3F" ma:contentTypeVersion="1" ma:contentTypeDescription="Create a new document." ma:contentTypeScope="" ma:versionID="48014cd0f32103b4d10c45393fe5792e">
  <xsd:schema xmlns:xsd="http://www.w3.org/2001/XMLSchema" xmlns:xs="http://www.w3.org/2001/XMLSchema" xmlns:p="http://schemas.microsoft.com/office/2006/metadata/properties" xmlns:ns1="http://schemas.microsoft.com/sharepoint/v3" targetNamespace="http://schemas.microsoft.com/office/2006/metadata/properties" ma:root="true" ma:fieldsID="4dcce58c87e9fcebab8021569449a8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4EE5F8F-56CC-40E1-88B0-41A727D4FAE2}">
  <ds:schemaRefs>
    <ds:schemaRef ds:uri="http://schemas.microsoft.com/office/2006/metadata/longProperties"/>
  </ds:schemaRefs>
</ds:datastoreItem>
</file>

<file path=customXml/itemProps2.xml><?xml version="1.0" encoding="utf-8"?>
<ds:datastoreItem xmlns:ds="http://schemas.openxmlformats.org/officeDocument/2006/customXml" ds:itemID="{269FA42F-E5EC-4B28-85BF-2CC411505662}">
  <ds:schemaRefs>
    <ds:schemaRef ds:uri="http://schemas.microsoft.com/sharepoint/v3/contenttype/forms"/>
  </ds:schemaRefs>
</ds:datastoreItem>
</file>

<file path=customXml/itemProps3.xml><?xml version="1.0" encoding="utf-8"?>
<ds:datastoreItem xmlns:ds="http://schemas.openxmlformats.org/officeDocument/2006/customXml" ds:itemID="{26E32FA3-94BC-4BB7-B49F-EE5DB99D3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489BFCF-2246-40A5-8F84-65D480EA86E0}">
  <ds:schemaRefs>
    <ds:schemaRef ds:uri="http://purl.org/dc/elements/1.1/"/>
    <ds:schemaRef ds:uri="http://www.w3.org/XML/1998/namespace"/>
    <ds:schemaRef ds:uri="http://schemas.openxmlformats.org/package/2006/metadata/core-properties"/>
    <ds:schemaRef ds:uri="http://schemas.microsoft.com/sharepoint/v3"/>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s>
</ds:datastoreItem>
</file>

<file path=docMetadata/LabelInfo.xml><?xml version="1.0" encoding="utf-8"?>
<clbl:labelList xmlns:clbl="http://schemas.microsoft.com/office/2020/mipLabelMetadata">
  <clbl:label id="{defa4170-0d19-0005-0001-bc88714345d2}" enabled="1" method="Privileged" siteId="{a2ba3f3d-b7f1-41fa-a4c2-b2713ace908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28</vt:i4>
      </vt:variant>
      <vt:variant>
        <vt:lpstr>Named Ranges</vt:lpstr>
      </vt:variant>
      <vt:variant>
        <vt:i4>18</vt:i4>
      </vt:variant>
    </vt:vector>
  </HeadingPairs>
  <TitlesOfParts>
    <vt:vector size="46" baseType="lpstr">
      <vt:lpstr>Schema</vt:lpstr>
      <vt:lpstr>Form Set</vt:lpstr>
      <vt:lpstr>Forms</vt:lpstr>
      <vt:lpstr>Validation</vt:lpstr>
      <vt:lpstr>Cover Page</vt:lpstr>
      <vt:lpstr>DashBoard Indicators</vt:lpstr>
      <vt:lpstr>PAX100</vt:lpstr>
      <vt:lpstr>PAX101</vt:lpstr>
      <vt:lpstr>PAX102</vt:lpstr>
      <vt:lpstr>PAX103</vt:lpstr>
      <vt:lpstr>PAX104</vt:lpstr>
      <vt:lpstr>PAX105</vt:lpstr>
      <vt:lpstr>PAX106</vt:lpstr>
      <vt:lpstr>PAX107</vt:lpstr>
      <vt:lpstr>PAX108</vt:lpstr>
      <vt:lpstr>PAX109</vt:lpstr>
      <vt:lpstr>PAX110</vt:lpstr>
      <vt:lpstr>PAX120</vt:lpstr>
      <vt:lpstr>PAX130</vt:lpstr>
      <vt:lpstr>PAX140</vt:lpstr>
      <vt:lpstr>PAX150</vt:lpstr>
      <vt:lpstr>PAX160</vt:lpstr>
      <vt:lpstr>PAX170</vt:lpstr>
      <vt:lpstr>PAX180</vt:lpstr>
      <vt:lpstr>PAX 190</vt:lpstr>
      <vt:lpstr>InstitutionsList</vt:lpstr>
      <vt:lpstr>Enumerations</vt:lpstr>
      <vt:lpstr>Institution Type Key</vt:lpstr>
      <vt:lpstr>'Cover Page'!Print_Area</vt:lpstr>
      <vt:lpstr>'DashBoard Indicators'!Print_Area</vt:lpstr>
      <vt:lpstr>'PAX 190'!Print_Area</vt:lpstr>
      <vt:lpstr>'PAX102'!Print_Area</vt:lpstr>
      <vt:lpstr>'PAX103'!Print_Area</vt:lpstr>
      <vt:lpstr>'PAX105'!Print_Area</vt:lpstr>
      <vt:lpstr>'PAX106'!Print_Area</vt:lpstr>
      <vt:lpstr>'PAX109'!Print_Area</vt:lpstr>
      <vt:lpstr>'PAX110'!Print_Area</vt:lpstr>
      <vt:lpstr>'PAX120'!Print_Area</vt:lpstr>
      <vt:lpstr>'PAX130'!Print_Area</vt:lpstr>
      <vt:lpstr>'PAX140'!Print_Area</vt:lpstr>
      <vt:lpstr>'PAX150'!Print_Area</vt:lpstr>
      <vt:lpstr>'PAX160'!Print_Area</vt:lpstr>
      <vt:lpstr>'PAX170'!Print_Area</vt:lpstr>
      <vt:lpstr>'PAX180'!Print_Area</vt:lpstr>
      <vt:lpstr>'DashBoard Indicators'!Print_Titles</vt:lpstr>
      <vt:lpstr>'PAX 190'!Print_Titles</vt:lpstr>
    </vt:vector>
  </TitlesOfParts>
  <Company>BA&amp;H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Amar Ichangimath</dc:creator>
  <cp:lastModifiedBy>Vincent Vincent</cp:lastModifiedBy>
  <cp:lastPrinted>2025-06-29T16:21:09Z</cp:lastPrinted>
  <dcterms:created xsi:type="dcterms:W3CDTF">2000-05-15T16:39:39Z</dcterms:created>
  <dcterms:modified xsi:type="dcterms:W3CDTF">2026-07-21T12:59:33Z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مستند</vt:lpwstr>
  </property>
  <property fmtid="{D5CDD505-2E9C-101B-9397-08002B2CF9AE}" pid="3" name="display_urn:schemas-microsoft-com:office:office#Editor">
    <vt:lpwstr>حساب النظام</vt:lpwstr>
  </property>
  <property fmtid="{D5CDD505-2E9C-101B-9397-08002B2CF9AE}" pid="4" name="xd_Signature">
    <vt:lpwstr/>
  </property>
  <property fmtid="{D5CDD505-2E9C-101B-9397-08002B2CF9AE}" pid="5" name="TemplateUrl">
    <vt:lpwstr/>
  </property>
  <property fmtid="{D5CDD505-2E9C-101B-9397-08002B2CF9AE}" pid="6" name="display_urn:schemas-microsoft-com:office:office#Author">
    <vt:lpwstr>حساب النظام</vt:lpwstr>
  </property>
  <property fmtid="{D5CDD505-2E9C-101B-9397-08002B2CF9AE}" pid="7" name="xd_ProgID">
    <vt:lpwstr/>
  </property>
  <property fmtid="{D5CDD505-2E9C-101B-9397-08002B2CF9AE}" pid="8" name="Indicator">
    <vt:lpwstr>0</vt:lpwstr>
  </property>
  <property fmtid="{D5CDD505-2E9C-101B-9397-08002B2CF9AE}" pid="9" name="DocumentCategory">
    <vt:lpwstr>أخري</vt:lpwstr>
  </property>
  <property fmtid="{D5CDD505-2E9C-101B-9397-08002B2CF9AE}" pid="10" name="DocumentType">
    <vt:lpwstr>Excel</vt:lpwstr>
  </property>
  <property fmtid="{D5CDD505-2E9C-101B-9397-08002B2CF9AE}" pid="11" name="ArticleStartDate">
    <vt:lpwstr>2010-06-06T00:00:00Z</vt:lpwstr>
  </property>
  <property fmtid="{D5CDD505-2E9C-101B-9397-08002B2CF9AE}" pid="12" name="ReleaseDate">
    <vt:lpwstr>2010-06-06T00:00:00Z</vt:lpwstr>
  </property>
  <property fmtid="{D5CDD505-2E9C-101B-9397-08002B2CF9AE}" pid="13" name="SAMADepartment">
    <vt:lpwstr>التأمين</vt:lpwstr>
  </property>
  <property fmtid="{D5CDD505-2E9C-101B-9397-08002B2CF9AE}" pid="14" name="_dlc_DocId">
    <vt:lpwstr>Y2JDRNJE2JMD-1086288649-13</vt:lpwstr>
  </property>
  <property fmtid="{D5CDD505-2E9C-101B-9397-08002B2CF9AE}" pid="15" name="_dlc_DocIdItemGuid">
    <vt:lpwstr>1a5f3936-1954-4c7c-a78c-dacc5a9aa3c3</vt:lpwstr>
  </property>
  <property fmtid="{D5CDD505-2E9C-101B-9397-08002B2CF9AE}" pid="16" name="_dlc_DocIdUrl">
    <vt:lpwstr>https://vizorsoftware.sharepoint.com/clientservices/_layouts/15/DocIdRedir.aspx?ID=Y2JDRNJE2JMD-1086288649-13, Y2JDRNJE2JMD-1086288649-13</vt:lpwstr>
  </property>
  <property fmtid="{D5CDD505-2E9C-101B-9397-08002B2CF9AE}" pid="17" name="_docset_NoMedatataSyncRequired">
    <vt:lpwstr>False</vt:lpwstr>
  </property>
  <property fmtid="{D5CDD505-2E9C-101B-9397-08002B2CF9AE}" pid="18" name="Vizor Product">
    <vt:lpwstr/>
  </property>
  <property fmtid="{D5CDD505-2E9C-101B-9397-08002B2CF9AE}" pid="19" name="Client Name">
    <vt:lpwstr/>
  </property>
  <property fmtid="{D5CDD505-2E9C-101B-9397-08002B2CF9AE}" pid="20" name="Client Code1">
    <vt:lpwstr/>
  </property>
  <property fmtid="{D5CDD505-2E9C-101B-9397-08002B2CF9AE}" pid="21" name="e634901297f74f4397d815b0c8ec88c9">
    <vt:lpwstr/>
  </property>
  <property fmtid="{D5CDD505-2E9C-101B-9397-08002B2CF9AE}" pid="22" name="Client Code">
    <vt:lpwstr/>
  </property>
  <property fmtid="{D5CDD505-2E9C-101B-9397-08002B2CF9AE}" pid="23" name="k45e1c35ed95400abd9e7e21f2a9f3fb">
    <vt:lpwstr/>
  </property>
  <property fmtid="{D5CDD505-2E9C-101B-9397-08002B2CF9AE}" pid="24" name="Project Name">
    <vt:lpwstr/>
  </property>
  <property fmtid="{D5CDD505-2E9C-101B-9397-08002B2CF9AE}" pid="25" name="Vizor Department">
    <vt:lpwstr/>
  </property>
  <property fmtid="{D5CDD505-2E9C-101B-9397-08002B2CF9AE}" pid="26" name="IconOverlay">
    <vt:lpwstr/>
  </property>
  <property fmtid="{D5CDD505-2E9C-101B-9397-08002B2CF9AE}" pid="27" name="display_urn:schemas-microsoft-com:office:office#SharedWithUsers">
    <vt:lpwstr>Dara Folan;Shelby McCormack</vt:lpwstr>
  </property>
  <property fmtid="{D5CDD505-2E9C-101B-9397-08002B2CF9AE}" pid="28" name="SharedWithUsers">
    <vt:lpwstr>44;#Niall Sheehy</vt:lpwstr>
  </property>
  <property fmtid="{D5CDD505-2E9C-101B-9397-08002B2CF9AE}" pid="29" name="ContentTypeId">
    <vt:lpwstr>0x0101000ECEE68895D0064683FF27AF02F03E3F</vt:lpwstr>
  </property>
  <property fmtid="{D5CDD505-2E9C-101B-9397-08002B2CF9AE}" pid="30" name="m1uz">
    <vt:lpwstr>Fix</vt:lpwstr>
  </property>
  <property fmtid="{D5CDD505-2E9C-101B-9397-08002B2CF9AE}" pid="31" name="WorkflowChangePath">
    <vt:lpwstr>9855431a-7218-4c19-8422-f46b08bbda8b,2;9855431a-7218-4c19-8422-f46b08bbda8b,7;</vt:lpwstr>
  </property>
  <property fmtid="{D5CDD505-2E9C-101B-9397-08002B2CF9AE}" pid="32" name="Project Management Type">
    <vt:lpwstr/>
  </property>
  <property fmtid="{D5CDD505-2E9C-101B-9397-08002B2CF9AE}" pid="33" name="Link to Shared Client Folder">
    <vt:lpwstr/>
  </property>
  <property fmtid="{D5CDD505-2E9C-101B-9397-08002B2CF9AE}" pid="34" name="Sales H/O Types">
    <vt:lpwstr/>
  </property>
  <property fmtid="{D5CDD505-2E9C-101B-9397-08002B2CF9AE}" pid="35" name="All Documents reviewed before commencing Project?">
    <vt:bool>false</vt:bool>
  </property>
  <property fmtid="{D5CDD505-2E9C-101B-9397-08002B2CF9AE}" pid="36" name="DocumentSetDescription">
    <vt:lpwstr/>
  </property>
  <property fmtid="{D5CDD505-2E9C-101B-9397-08002B2CF9AE}" pid="37" name="Link to JIRA project">
    <vt:lpwstr/>
  </property>
  <property fmtid="{D5CDD505-2E9C-101B-9397-08002B2CF9AE}" pid="38" name="Client Logo0">
    <vt:lpwstr/>
  </property>
  <property fmtid="{D5CDD505-2E9C-101B-9397-08002B2CF9AE}" pid="39" name="Project Status">
    <vt:lpwstr/>
  </property>
  <property fmtid="{D5CDD505-2E9C-101B-9397-08002B2CF9AE}" pid="40" name="Project Scope Document">
    <vt:lpwstr/>
  </property>
  <property fmtid="{D5CDD505-2E9C-101B-9397-08002B2CF9AE}" pid="41" name="Other">
    <vt:lpwstr/>
  </property>
  <property fmtid="{D5CDD505-2E9C-101B-9397-08002B2CF9AE}" pid="42" name="Business Analysis Type">
    <vt:lpwstr/>
  </property>
  <property fmtid="{D5CDD505-2E9C-101B-9397-08002B2CF9AE}" pid="43" name="PM Types">
    <vt:lpwstr/>
  </property>
  <property fmtid="{D5CDD505-2E9C-101B-9397-08002B2CF9AE}" pid="44" name="Link to Related Sales Documents0">
    <vt:lpwstr/>
  </property>
  <property fmtid="{D5CDD505-2E9C-101B-9397-08002B2CF9AE}" pid="45" name="Link to Related Sales Documents">
    <vt:lpwstr/>
  </property>
  <property fmtid="{D5CDD505-2E9C-101B-9397-08002B2CF9AE}" pid="46" name="Mobilisation Workstream">
    <vt:lpwstr/>
  </property>
  <property fmtid="{D5CDD505-2E9C-101B-9397-08002B2CF9AE}" pid="47" name="Project Manager">
    <vt:lpwstr/>
  </property>
  <property fmtid="{D5CDD505-2E9C-101B-9397-08002B2CF9AE}" pid="48" name="Infrastructure Types">
    <vt:lpwstr/>
  </property>
  <property fmtid="{D5CDD505-2E9C-101B-9397-08002B2CF9AE}" pid="49" name="ClientCode">
    <vt:lpwstr/>
  </property>
  <property fmtid="{D5CDD505-2E9C-101B-9397-08002B2CF9AE}" pid="50" name="ProjectCode">
    <vt:lpwstr/>
  </property>
</Properties>
</file>