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kingv\Desktop\Review meeting recordings\"/>
    </mc:Choice>
  </mc:AlternateContent>
  <xr:revisionPtr revIDLastSave="0" documentId="13_ncr:1_{A5977D2D-C8A2-4C6A-812B-ECB8B5A043F6}" xr6:coauthVersionLast="47" xr6:coauthVersionMax="47" xr10:uidLastSave="{00000000-0000-0000-0000-000000000000}"/>
  <bookViews>
    <workbookView xWindow="-98" yWindow="-98" windowWidth="21795" windowHeight="12975" firstSheet="5" activeTab="9" xr2:uid="{00000000-000D-0000-FFFF-FFFF00000000}"/>
  </bookViews>
  <sheets>
    <sheet name="Summary" sheetId="3" r:id="rId1"/>
    <sheet name="Detailed rating" sheetId="2" r:id="rId2"/>
    <sheet name="1. Corp. Gov." sheetId="1" r:id="rId3"/>
    <sheet name="2. Asset Quality" sheetId="4" r:id="rId4"/>
    <sheet name="3. Funding &amp; Liab." sheetId="5" r:id="rId5"/>
    <sheet name="4. Inc &amp; Exp" sheetId="6" r:id="rId6"/>
    <sheet name="5. Support &amp; Staff" sheetId="7" r:id="rId7"/>
    <sheet name="6. Solv. &amp; Liquidity" sheetId="8" r:id="rId8"/>
    <sheet name="8. Exit Meeting" sheetId="10" r:id="rId9"/>
    <sheet name="7. Conclusion" sheetId="9" r:id="rId10"/>
  </sheets>
  <definedNames>
    <definedName name="_xlnm.Print_Area" localSheetId="3">'2. Asset Quality'!$A$1:$I$52</definedName>
    <definedName name="_xlnm.Print_Area" localSheetId="4">'3. Funding &amp; Liab.'!$A$1:$J$34</definedName>
    <definedName name="_xlnm.Print_Area" localSheetId="5">'4. Inc &amp; Exp'!$A$1:$I$26</definedName>
    <definedName name="_xlnm.Print_Area" localSheetId="6">'5. Support &amp; Staff'!$A$2:$I$20</definedName>
    <definedName name="_xlnm.Print_Area" localSheetId="7">'6. Solv. &amp; Liquidity'!$A$2:$I$35</definedName>
    <definedName name="_xlnm.Print_Area" localSheetId="9">'7. Conclusion'!$A$2:$E$45</definedName>
    <definedName name="_xlnm.Print_Titles" localSheetId="2">'1. Corp. Gov.'!$2:$4</definedName>
    <definedName name="_xlnm.Print_Titles" localSheetId="3">'2. Asset Quality'!$4:$4</definedName>
    <definedName name="_xlnm.Print_Titles" localSheetId="4">'3. Funding &amp; Liab.'!$4:$4</definedName>
    <definedName name="_xlnm.Print_Titles" localSheetId="5">'4. Inc &amp; Exp'!$4:$4</definedName>
    <definedName name="_xlnm.Print_Titles" localSheetId="6">'5. Support &amp; Staff'!$4:$4</definedName>
    <definedName name="_xlnm.Print_Titles" localSheetId="7">'6. Solv. &amp; Liquidity'!$4:$4</definedName>
    <definedName name="_xlnm.Print_Titles" localSheetId="9">'7. Conclusion'!$4:$4</definedName>
    <definedName name="_xlnm.Print_Titles" localSheetId="1">'Detailed rating'!$2:$4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 l="1"/>
  <c r="F13" i="2"/>
  <c r="A1" i="7"/>
  <c r="A1" i="4"/>
  <c r="A1" i="2"/>
  <c r="F35" i="1" l="1"/>
  <c r="G35" i="1"/>
  <c r="H35" i="1"/>
  <c r="E35" i="1"/>
  <c r="D35" i="1"/>
  <c r="I15" i="6"/>
  <c r="I17" i="6"/>
  <c r="A2" i="2"/>
  <c r="A1" i="3"/>
  <c r="H13" i="5"/>
  <c r="G13" i="5"/>
  <c r="F13" i="5"/>
  <c r="E13" i="5"/>
  <c r="D13" i="5"/>
  <c r="I20" i="5" l="1"/>
  <c r="C13" i="5"/>
  <c r="H27" i="8" l="1"/>
  <c r="G27" i="8"/>
  <c r="F27" i="8"/>
  <c r="E27" i="8"/>
  <c r="D27" i="8"/>
  <c r="C27" i="8"/>
  <c r="A2" i="8"/>
  <c r="A1" i="8"/>
  <c r="A2" i="7"/>
  <c r="A2" i="6"/>
  <c r="A1" i="6"/>
  <c r="A2" i="5"/>
  <c r="A1" i="5"/>
  <c r="A2" i="4"/>
  <c r="C6" i="5" l="1"/>
  <c r="I10" i="5"/>
  <c r="C6" i="1"/>
  <c r="I11" i="8"/>
  <c r="C32" i="8"/>
  <c r="D32" i="8" s="1"/>
  <c r="E32" i="8" s="1"/>
  <c r="F32" i="8" s="1"/>
  <c r="G32" i="8" s="1"/>
  <c r="H32" i="8" s="1"/>
  <c r="H6" i="8"/>
  <c r="G6" i="8"/>
  <c r="F6" i="8"/>
  <c r="E6" i="8"/>
  <c r="D6" i="8"/>
  <c r="C6" i="8"/>
  <c r="I32" i="5"/>
  <c r="D10" i="7"/>
  <c r="E10" i="7"/>
  <c r="F10" i="7"/>
  <c r="G10" i="7"/>
  <c r="H10" i="7"/>
  <c r="C10" i="7"/>
  <c r="I15" i="7"/>
  <c r="I16" i="7"/>
  <c r="G6" i="4" l="1"/>
  <c r="C34" i="8" l="1"/>
  <c r="D34" i="8" s="1"/>
  <c r="E34" i="8" s="1"/>
  <c r="F34" i="8" s="1"/>
  <c r="G34" i="8" s="1"/>
  <c r="H34" i="8" s="1"/>
  <c r="C33" i="8"/>
  <c r="D33" i="8" s="1"/>
  <c r="E33" i="8" s="1"/>
  <c r="F33" i="8" s="1"/>
  <c r="G33" i="8" s="1"/>
  <c r="H33" i="8" s="1"/>
  <c r="C29" i="8"/>
  <c r="D29" i="8" s="1"/>
  <c r="E29" i="8" s="1"/>
  <c r="F29" i="8" s="1"/>
  <c r="G29" i="8" s="1"/>
  <c r="H29" i="8" s="1"/>
  <c r="C30" i="8"/>
  <c r="D30" i="8" s="1"/>
  <c r="E30" i="8" s="1"/>
  <c r="F30" i="8" s="1"/>
  <c r="G30" i="8" s="1"/>
  <c r="H30" i="8" s="1"/>
  <c r="C31" i="8"/>
  <c r="D31" i="8" s="1"/>
  <c r="E31" i="8" s="1"/>
  <c r="F31" i="8" s="1"/>
  <c r="G31" i="8" s="1"/>
  <c r="H31" i="8" s="1"/>
  <c r="C28" i="8"/>
  <c r="D28" i="8" s="1"/>
  <c r="E28" i="8" s="1"/>
  <c r="F28" i="8" s="1"/>
  <c r="G28" i="8" s="1"/>
  <c r="H28" i="8" s="1"/>
  <c r="C17" i="8"/>
  <c r="E17" i="8" l="1"/>
  <c r="F17" i="8"/>
  <c r="G17" i="8"/>
  <c r="H17" i="8"/>
  <c r="D17" i="8"/>
  <c r="C43" i="2"/>
  <c r="H13" i="8"/>
  <c r="G13" i="8"/>
  <c r="F13" i="8"/>
  <c r="E13" i="8"/>
  <c r="D13" i="8"/>
  <c r="C13" i="8"/>
  <c r="C44" i="2" s="1"/>
  <c r="I15" i="8"/>
  <c r="I14" i="8"/>
  <c r="I13" i="8" s="1"/>
  <c r="D44" i="2" s="1"/>
  <c r="I8" i="8"/>
  <c r="I9" i="8"/>
  <c r="I10" i="8"/>
  <c r="I7" i="8"/>
  <c r="C26" i="4"/>
  <c r="C6" i="4"/>
  <c r="G19" i="6"/>
  <c r="G14" i="6"/>
  <c r="G10" i="6"/>
  <c r="G6" i="6"/>
  <c r="G6" i="5"/>
  <c r="C22" i="5"/>
  <c r="C28" i="2" s="1"/>
  <c r="I24" i="5"/>
  <c r="I25" i="5"/>
  <c r="I26" i="5"/>
  <c r="I27" i="5"/>
  <c r="C27" i="2"/>
  <c r="I16" i="5"/>
  <c r="I17" i="5"/>
  <c r="I18" i="5"/>
  <c r="C42" i="2" l="1"/>
  <c r="I6" i="8"/>
  <c r="I5" i="8" s="1"/>
  <c r="C5" i="8"/>
  <c r="D43" i="2" l="1"/>
  <c r="D42" i="2" s="1"/>
  <c r="I25" i="6"/>
  <c r="I24" i="6"/>
  <c r="I23" i="6"/>
  <c r="I22" i="6"/>
  <c r="I21" i="6"/>
  <c r="I20" i="6"/>
  <c r="H19" i="6"/>
  <c r="F19" i="6"/>
  <c r="E19" i="6"/>
  <c r="D19" i="6"/>
  <c r="C19" i="6"/>
  <c r="C35" i="2" s="1"/>
  <c r="I16" i="6"/>
  <c r="H14" i="6"/>
  <c r="F14" i="6"/>
  <c r="E14" i="6"/>
  <c r="D14" i="6"/>
  <c r="C14" i="6"/>
  <c r="C34" i="2" s="1"/>
  <c r="I12" i="6"/>
  <c r="I11" i="6"/>
  <c r="H10" i="6"/>
  <c r="F10" i="6"/>
  <c r="E10" i="6"/>
  <c r="D10" i="6"/>
  <c r="C10" i="6"/>
  <c r="C33" i="2" s="1"/>
  <c r="I8" i="6"/>
  <c r="I7" i="6"/>
  <c r="H6" i="6"/>
  <c r="F6" i="6"/>
  <c r="E6" i="6"/>
  <c r="D6" i="6"/>
  <c r="C6" i="6"/>
  <c r="C32" i="2" s="1"/>
  <c r="I33" i="5"/>
  <c r="I31" i="5"/>
  <c r="I30" i="5"/>
  <c r="H29" i="5"/>
  <c r="G29" i="5"/>
  <c r="F29" i="5"/>
  <c r="E29" i="5"/>
  <c r="D29" i="5"/>
  <c r="C29" i="5"/>
  <c r="I23" i="5"/>
  <c r="I19" i="5"/>
  <c r="I15" i="5"/>
  <c r="I14" i="5"/>
  <c r="I11" i="5"/>
  <c r="I9" i="5"/>
  <c r="I8" i="5"/>
  <c r="I7" i="5"/>
  <c r="H6" i="5"/>
  <c r="F6" i="5"/>
  <c r="E6" i="5"/>
  <c r="D6" i="5"/>
  <c r="G18" i="7"/>
  <c r="G6" i="7"/>
  <c r="G42" i="1"/>
  <c r="G26" i="1"/>
  <c r="G20" i="1"/>
  <c r="G15" i="1"/>
  <c r="G6" i="1"/>
  <c r="G48" i="4"/>
  <c r="G41" i="4"/>
  <c r="G36" i="4"/>
  <c r="G26" i="4"/>
  <c r="I13" i="5" l="1"/>
  <c r="D27" i="2" s="1"/>
  <c r="G5" i="7"/>
  <c r="C5" i="5"/>
  <c r="C29" i="2"/>
  <c r="C5" i="6"/>
  <c r="I6" i="6"/>
  <c r="I19" i="6"/>
  <c r="D35" i="2" s="1"/>
  <c r="I10" i="6"/>
  <c r="D33" i="2" s="1"/>
  <c r="I14" i="6"/>
  <c r="D34" i="2" s="1"/>
  <c r="I22" i="5"/>
  <c r="D28" i="2" s="1"/>
  <c r="I29" i="5"/>
  <c r="D29" i="2" s="1"/>
  <c r="C26" i="2"/>
  <c r="I6" i="5"/>
  <c r="D32" i="2" l="1"/>
  <c r="D31" i="2" s="1"/>
  <c r="I5" i="6"/>
  <c r="D26" i="2"/>
  <c r="D25" i="2" s="1"/>
  <c r="I5" i="5"/>
  <c r="C18" i="4"/>
  <c r="C18" i="2" s="1"/>
  <c r="I30" i="4"/>
  <c r="I31" i="4"/>
  <c r="I32" i="4"/>
  <c r="I33" i="4"/>
  <c r="I34" i="4"/>
  <c r="H26" i="4"/>
  <c r="F26" i="4"/>
  <c r="E26" i="4"/>
  <c r="D26" i="4"/>
  <c r="C20" i="2"/>
  <c r="H36" i="4"/>
  <c r="F36" i="4"/>
  <c r="E36" i="4"/>
  <c r="D36" i="4"/>
  <c r="C36" i="4"/>
  <c r="C21" i="2" s="1"/>
  <c r="I39" i="4"/>
  <c r="H41" i="4"/>
  <c r="F41" i="4"/>
  <c r="E41" i="4"/>
  <c r="D41" i="4"/>
  <c r="H48" i="4"/>
  <c r="F48" i="4"/>
  <c r="E48" i="4"/>
  <c r="D48" i="4"/>
  <c r="C48" i="4"/>
  <c r="C23" i="2" s="1"/>
  <c r="C41" i="4"/>
  <c r="C22" i="2" s="1"/>
  <c r="I43" i="4"/>
  <c r="I44" i="4"/>
  <c r="I45" i="4"/>
  <c r="I46" i="4"/>
  <c r="I51" i="4"/>
  <c r="I50" i="4"/>
  <c r="I49" i="4"/>
  <c r="I42" i="4"/>
  <c r="I38" i="4"/>
  <c r="I37" i="4"/>
  <c r="C12" i="4"/>
  <c r="C17" i="2" s="1"/>
  <c r="I15" i="4"/>
  <c r="C39" i="2"/>
  <c r="I14" i="7"/>
  <c r="I19" i="7"/>
  <c r="H18" i="7"/>
  <c r="F18" i="7"/>
  <c r="E18" i="7"/>
  <c r="D18" i="7"/>
  <c r="C18" i="7"/>
  <c r="I13" i="7"/>
  <c r="I12" i="7"/>
  <c r="I11" i="7"/>
  <c r="I8" i="7"/>
  <c r="I7" i="7"/>
  <c r="H6" i="7"/>
  <c r="F6" i="7"/>
  <c r="D38" i="2" s="1"/>
  <c r="E6" i="7"/>
  <c r="D6" i="7"/>
  <c r="C6" i="7"/>
  <c r="C38" i="2" s="1"/>
  <c r="I29" i="4"/>
  <c r="I28" i="4"/>
  <c r="I27" i="4"/>
  <c r="I24" i="4"/>
  <c r="C23" i="4"/>
  <c r="C19" i="2" s="1"/>
  <c r="I21" i="4"/>
  <c r="I20" i="4"/>
  <c r="I19" i="4"/>
  <c r="H18" i="4"/>
  <c r="F18" i="4"/>
  <c r="E18" i="4"/>
  <c r="D18" i="4"/>
  <c r="I16" i="4"/>
  <c r="I14" i="4"/>
  <c r="I13" i="4"/>
  <c r="H12" i="4"/>
  <c r="F12" i="4"/>
  <c r="E12" i="4"/>
  <c r="D12" i="4"/>
  <c r="I10" i="4"/>
  <c r="I9" i="4"/>
  <c r="I8" i="4"/>
  <c r="I7" i="4"/>
  <c r="H6" i="4"/>
  <c r="F6" i="4"/>
  <c r="E6" i="4"/>
  <c r="D6" i="4"/>
  <c r="C16" i="2"/>
  <c r="C31" i="2"/>
  <c r="C25" i="2"/>
  <c r="C35" i="1"/>
  <c r="C12" i="2" s="1"/>
  <c r="C26" i="1"/>
  <c r="C11" i="2" s="1"/>
  <c r="H20" i="1"/>
  <c r="F20" i="1"/>
  <c r="E20" i="1"/>
  <c r="D20" i="1"/>
  <c r="C20" i="1"/>
  <c r="C10" i="2" s="1"/>
  <c r="I24" i="1"/>
  <c r="H15" i="1"/>
  <c r="F15" i="1"/>
  <c r="E15" i="1"/>
  <c r="D15" i="1"/>
  <c r="C15" i="1"/>
  <c r="C9" i="2" s="1"/>
  <c r="H42" i="1"/>
  <c r="F42" i="1"/>
  <c r="E42" i="1"/>
  <c r="D42" i="1"/>
  <c r="C42" i="1"/>
  <c r="C13" i="2" s="1"/>
  <c r="H26" i="1"/>
  <c r="F26" i="1"/>
  <c r="E26" i="1"/>
  <c r="D26" i="1"/>
  <c r="I8" i="1"/>
  <c r="I9" i="1"/>
  <c r="I10" i="1"/>
  <c r="I11" i="1"/>
  <c r="I12" i="1"/>
  <c r="I13" i="1"/>
  <c r="I16" i="1"/>
  <c r="I17" i="1"/>
  <c r="I18" i="1"/>
  <c r="I21" i="1"/>
  <c r="I22" i="1"/>
  <c r="I23" i="1"/>
  <c r="I27" i="1"/>
  <c r="I28" i="1"/>
  <c r="I29" i="1"/>
  <c r="I30" i="1"/>
  <c r="I31" i="1"/>
  <c r="I32" i="1"/>
  <c r="I33" i="1"/>
  <c r="I36" i="1"/>
  <c r="I37" i="1"/>
  <c r="I38" i="1"/>
  <c r="I39" i="1"/>
  <c r="I40" i="1"/>
  <c r="I43" i="1"/>
  <c r="I44" i="1"/>
  <c r="I7" i="1"/>
  <c r="H6" i="1"/>
  <c r="F6" i="1"/>
  <c r="E6" i="1"/>
  <c r="D6" i="1"/>
  <c r="C8" i="2"/>
  <c r="I35" i="1" l="1"/>
  <c r="I10" i="7"/>
  <c r="D39" i="2" s="1"/>
  <c r="C5" i="1"/>
  <c r="E5" i="7"/>
  <c r="C5" i="7"/>
  <c r="C40" i="2"/>
  <c r="C37" i="2" s="1"/>
  <c r="I48" i="4"/>
  <c r="D23" i="2" s="1"/>
  <c r="I36" i="4"/>
  <c r="D21" i="2" s="1"/>
  <c r="I41" i="4"/>
  <c r="D22" i="2" s="1"/>
  <c r="C15" i="2"/>
  <c r="C5" i="4"/>
  <c r="I26" i="4"/>
  <c r="D20" i="2" s="1"/>
  <c r="I18" i="4"/>
  <c r="D18" i="2" s="1"/>
  <c r="I12" i="4"/>
  <c r="D17" i="2" s="1"/>
  <c r="I6" i="4"/>
  <c r="D16" i="2" s="1"/>
  <c r="I23" i="4"/>
  <c r="D19" i="2" s="1"/>
  <c r="D5" i="7"/>
  <c r="F5" i="7"/>
  <c r="I6" i="7"/>
  <c r="I18" i="7"/>
  <c r="D40" i="2" s="1"/>
  <c r="I20" i="1"/>
  <c r="D10" i="2" s="1"/>
  <c r="C7" i="2"/>
  <c r="I42" i="1"/>
  <c r="D13" i="2" s="1"/>
  <c r="I15" i="1"/>
  <c r="D9" i="2" s="1"/>
  <c r="I26" i="1"/>
  <c r="D11" i="2" s="1"/>
  <c r="I6" i="1"/>
  <c r="D12" i="2" l="1"/>
  <c r="C46" i="2"/>
  <c r="D37" i="2"/>
  <c r="I5" i="7"/>
  <c r="C6" i="2"/>
  <c r="D8" i="2"/>
  <c r="D15" i="2"/>
  <c r="I5" i="4"/>
  <c r="E8" i="2" l="1"/>
  <c r="F10" i="2"/>
  <c r="F9" i="2"/>
  <c r="F11" i="2"/>
  <c r="F12" i="2"/>
  <c r="I5" i="1"/>
  <c r="D7" i="2"/>
  <c r="D6" i="2" s="1"/>
  <c r="F44" i="2"/>
  <c r="E44" i="2"/>
  <c r="E43" i="2"/>
  <c r="F43" i="2"/>
  <c r="F32" i="2"/>
  <c r="F27" i="2"/>
  <c r="F22" i="2"/>
  <c r="F18" i="2"/>
  <c r="E11" i="2"/>
  <c r="F19" i="2"/>
  <c r="E32" i="2"/>
  <c r="E27" i="2"/>
  <c r="E22" i="2"/>
  <c r="E18" i="2"/>
  <c r="E10" i="2"/>
  <c r="F23" i="2"/>
  <c r="F40" i="2"/>
  <c r="F35" i="2"/>
  <c r="F26" i="2"/>
  <c r="F21" i="2"/>
  <c r="F17" i="2"/>
  <c r="E9" i="2"/>
  <c r="F33" i="2"/>
  <c r="E40" i="2"/>
  <c r="E35" i="2"/>
  <c r="E26" i="2"/>
  <c r="E21" i="2"/>
  <c r="E17" i="2"/>
  <c r="F38" i="2"/>
  <c r="F39" i="2"/>
  <c r="F34" i="2"/>
  <c r="F29" i="2"/>
  <c r="F20" i="2"/>
  <c r="F16" i="2"/>
  <c r="F28" i="2"/>
  <c r="E39" i="2"/>
  <c r="E34" i="2"/>
  <c r="E29" i="2"/>
  <c r="E20" i="2"/>
  <c r="E16" i="2"/>
  <c r="E38" i="2"/>
  <c r="E33" i="2"/>
  <c r="E28" i="2"/>
  <c r="E23" i="2"/>
  <c r="E19" i="2"/>
  <c r="E12" i="2"/>
  <c r="E13" i="2"/>
  <c r="D46" i="2" l="1"/>
  <c r="F42" i="2"/>
  <c r="I34" i="3" s="1"/>
  <c r="E42" i="2"/>
  <c r="F37" i="2"/>
  <c r="I33" i="3" s="1"/>
  <c r="E37" i="2"/>
  <c r="F15" i="2"/>
  <c r="I30" i="3" s="1"/>
  <c r="F7" i="2"/>
  <c r="E7" i="2"/>
  <c r="F25" i="2"/>
  <c r="I31" i="3" s="1"/>
  <c r="E25" i="2"/>
  <c r="F31" i="2"/>
  <c r="I32" i="3" s="1"/>
  <c r="E15" i="2"/>
  <c r="E31" i="2"/>
  <c r="E46" i="2" l="1"/>
  <c r="F46" i="2"/>
  <c r="E6" i="2"/>
  <c r="I29" i="3"/>
  <c r="I35" i="3" s="1"/>
  <c r="F6" i="2"/>
</calcChain>
</file>

<file path=xl/sharedStrings.xml><?xml version="1.0" encoding="utf-8"?>
<sst xmlns="http://schemas.openxmlformats.org/spreadsheetml/2006/main" count="546" uniqueCount="436">
  <si>
    <t>No.</t>
  </si>
  <si>
    <t>N/A</t>
  </si>
  <si>
    <t>Board Effectiveness</t>
  </si>
  <si>
    <t>Weight</t>
  </si>
  <si>
    <t>Total</t>
  </si>
  <si>
    <t>Total Score</t>
  </si>
  <si>
    <t>Existence and compliance with Bye Laws</t>
  </si>
  <si>
    <t>1.1.1</t>
  </si>
  <si>
    <t>1.1.2</t>
  </si>
  <si>
    <t>Does the Society have a working Bye-Laws?</t>
  </si>
  <si>
    <t>1.1.3</t>
  </si>
  <si>
    <t>1.1.4</t>
  </si>
  <si>
    <t>1.1.5</t>
  </si>
  <si>
    <t>1.1.6</t>
  </si>
  <si>
    <t>1.1.7</t>
  </si>
  <si>
    <t>Does the Society have Board of Directors?</t>
  </si>
  <si>
    <t>If the answer to 1.1.4 is “Yes”, has the Board been approved by the Department of Co-operatives?</t>
  </si>
  <si>
    <t>Does the Society have the key relevant Committees (Supervisory, Loans and Education)?</t>
  </si>
  <si>
    <t>Does the Society have a Board Charter?</t>
  </si>
  <si>
    <t>Existence of Operating Policies</t>
  </si>
  <si>
    <t>1.2.1</t>
  </si>
  <si>
    <t>1.2.2</t>
  </si>
  <si>
    <t>1.2.3</t>
  </si>
  <si>
    <t>1.3.1</t>
  </si>
  <si>
    <t>1.3.2</t>
  </si>
  <si>
    <t>1.3.4</t>
  </si>
  <si>
    <t>Committee Effectiveness</t>
  </si>
  <si>
    <t>1.4.1</t>
  </si>
  <si>
    <t>1.4.2</t>
  </si>
  <si>
    <t>1.4.3</t>
  </si>
  <si>
    <t>1.4.4</t>
  </si>
  <si>
    <t>1.4.5</t>
  </si>
  <si>
    <t>1.4.6</t>
  </si>
  <si>
    <t>1.4.7</t>
  </si>
  <si>
    <t>Budgeting and Financial Reporting</t>
  </si>
  <si>
    <t>1.5.1</t>
  </si>
  <si>
    <t>1.5.2</t>
  </si>
  <si>
    <t>1.5.3</t>
  </si>
  <si>
    <t>1.5.4</t>
  </si>
  <si>
    <t>1.5.5</t>
  </si>
  <si>
    <t>Related Party Transactions</t>
  </si>
  <si>
    <t>1.6.1</t>
  </si>
  <si>
    <t>1.6.2</t>
  </si>
  <si>
    <t>Others</t>
  </si>
  <si>
    <t>As stated</t>
  </si>
  <si>
    <t>Does the Society have operating policies?</t>
  </si>
  <si>
    <t>If “Yes”, has it been approved by the Board?</t>
  </si>
  <si>
    <t>Does the policy cover key areas like Loans/Credit, Deposits and Investments?</t>
  </si>
  <si>
    <t>Does the Board have a calendar of meetings for the year under review?</t>
  </si>
  <si>
    <t>Are meetings held in line with the approved calendar?</t>
  </si>
  <si>
    <t>Are meetings preceded by the distribution of notices, agenda, minutes of previous meetings and various reports for discussions?</t>
  </si>
  <si>
    <t>Do discussions at the meeting (evidenced by copies of reports on file and/or content in the minutes) include Committee Reports (Loans, Supervisory, Education) and the Financial reports of the Society?</t>
  </si>
  <si>
    <t>1.3.3</t>
  </si>
  <si>
    <t>ASSOCIATION OF PENTECOST CO-OPERATIVE MUTUAL SUPPORT AND SOCIAL SERVICES SOCIETY LIMITED (PENCO APEX)</t>
  </si>
  <si>
    <t>Does the Supervisory Committee conduct planned/scheduled reviews/audits and submit reports to the Board?</t>
  </si>
  <si>
    <t>Are the Supervisory Committee’s reports presented by the Committee at Board meetings?</t>
  </si>
  <si>
    <t>Are issues/concerns raised in the Supervisory Committee’s report addressed in a timely manner by the Board?</t>
  </si>
  <si>
    <t>Does the Loans Committee review and approve/decline loan applications/reports?</t>
  </si>
  <si>
    <t>Does the Loans Committee discuss the quality of loans outstanding in their meetings and/or recommend appropriate actions?</t>
  </si>
  <si>
    <t>Are the Loans Committee’s reports presented by the Committee at Board meetings?</t>
  </si>
  <si>
    <t>Does the Education Committee present reports on its outreach to the Board?</t>
  </si>
  <si>
    <t>Does the Society have an accounting system?</t>
  </si>
  <si>
    <t>Does the Society have an approved budget for the year under review?</t>
  </si>
  <si>
    <t>Does the SM and/or Supervisory Committee prepare monthly financial reports?</t>
  </si>
  <si>
    <t>Are budgetary financial performance tracked and discussed?</t>
  </si>
  <si>
    <t>Is the accounting system computerized (banking software)?</t>
  </si>
  <si>
    <t>Are there related party transactions, especially relating to credit/Loans in the Society and were they properly approved?</t>
  </si>
  <si>
    <r>
      <t xml:space="preserve">Obtain the loans (disbursed and/or outstanding) to the Board, Committee members and their Spouses/relatives and staff during the period under review in the prescribed Format. </t>
    </r>
    <r>
      <rPr>
        <b/>
        <sz val="12"/>
        <color theme="1"/>
        <rFont val="Times New Roman"/>
        <family val="1"/>
      </rPr>
      <t>Is the data readily available and accurately disclosed among the list of Loans?</t>
    </r>
  </si>
  <si>
    <t>CORPORATE GOVERNANCE</t>
  </si>
  <si>
    <t>Existence of Operating policies</t>
  </si>
  <si>
    <t>Budgeting and financial reporting</t>
  </si>
  <si>
    <t>Related party transactions</t>
  </si>
  <si>
    <t>ASSET QUALITY REVIEW</t>
  </si>
  <si>
    <t>Cash Balances</t>
  </si>
  <si>
    <t>Bank balances</t>
  </si>
  <si>
    <t>Liquid Investments</t>
  </si>
  <si>
    <t>Other Investments</t>
  </si>
  <si>
    <t>Loans and advances</t>
  </si>
  <si>
    <t>Others Assets</t>
  </si>
  <si>
    <t>Property, Plant and Equipment</t>
  </si>
  <si>
    <t>Intangible Assets</t>
  </si>
  <si>
    <t>FUNDING AND LIABILITIES REVIEW</t>
  </si>
  <si>
    <t>Share Capital</t>
  </si>
  <si>
    <t>Deposits</t>
  </si>
  <si>
    <t>Borrowings</t>
  </si>
  <si>
    <t>Other Liabilities</t>
  </si>
  <si>
    <t>INCOME ASSURANCE AND EXPENDITURE OPTIMIZATION REVIEW</t>
  </si>
  <si>
    <t>Key sources of Income</t>
  </si>
  <si>
    <t>Key expenditure items</t>
  </si>
  <si>
    <t>Trend of profitability for the last three years</t>
  </si>
  <si>
    <t>Internal controls over Income and Expenditure</t>
  </si>
  <si>
    <t>Area Head/District Pastor’s Involvement/ Interest in the Society</t>
  </si>
  <si>
    <t>Staff Issues – Staff meetings, KPIs, appraisals, challenges</t>
  </si>
  <si>
    <t>Any other issue of concern</t>
  </si>
  <si>
    <t>Grand Total</t>
  </si>
  <si>
    <t>Score</t>
  </si>
  <si>
    <t>Graded over 100%</t>
  </si>
  <si>
    <t>Raw numbers</t>
  </si>
  <si>
    <t>Interpretation</t>
  </si>
  <si>
    <t>No/Never</t>
  </si>
  <si>
    <t>Yes/ Always</t>
  </si>
  <si>
    <t>WIP/ Sometimes</t>
  </si>
  <si>
    <t>Strong</t>
  </si>
  <si>
    <t>Good</t>
  </si>
  <si>
    <t>Satisfactory</t>
  </si>
  <si>
    <t>Unsatisfactory</t>
  </si>
  <si>
    <t>Critical</t>
  </si>
  <si>
    <t>Corporate Governance</t>
  </si>
  <si>
    <t>Asset Quality Review</t>
  </si>
  <si>
    <t>Funding And Liabilities Review</t>
  </si>
  <si>
    <t>Income Assurance &amp; Expenditure Optimization Review</t>
  </si>
  <si>
    <t>Grading</t>
  </si>
  <si>
    <t>GRADING</t>
  </si>
  <si>
    <t>REVIEW GRADING</t>
  </si>
  <si>
    <t>Scores Obtained</t>
  </si>
  <si>
    <t>Below 4</t>
  </si>
  <si>
    <t>Below 3</t>
  </si>
  <si>
    <t>Grand Total/Overall Grading</t>
  </si>
  <si>
    <t>Area Head/District Pastor’s Involvement/Interest in the Society</t>
  </si>
  <si>
    <t>Staff issues</t>
  </si>
  <si>
    <t>5.2.1</t>
  </si>
  <si>
    <t>5.2.2</t>
  </si>
  <si>
    <t>5.2.3</t>
  </si>
  <si>
    <t>5.2.4</t>
  </si>
  <si>
    <t>5.2.5</t>
  </si>
  <si>
    <t>Any other issue on concern</t>
  </si>
  <si>
    <t xml:space="preserve">Is there any evidence that other COP leaders within the operational area show interest in the promotion of the activities of the Society? </t>
  </si>
  <si>
    <t>Are there any evidence of Area Head/District Pastor’s involvement/show of interest in the operations of the Society?</t>
  </si>
  <si>
    <t>Are staff meetings held and covered with minutes periodically?</t>
  </si>
  <si>
    <t>Have the Annual Key Performance Indicators (KPIs) set for and signed by all staff at the beginning of the year?</t>
  </si>
  <si>
    <t>Have all staff signed the annual oath of secrecy?</t>
  </si>
  <si>
    <r>
      <t xml:space="preserve">State any other area of operations you examined/reviewed apart from the ones above. </t>
    </r>
    <r>
      <rPr>
        <b/>
        <i/>
        <sz val="12"/>
        <color theme="1"/>
        <rFont val="Times New Roman"/>
        <family val="1"/>
      </rPr>
      <t>(Insert your score under "Others").</t>
    </r>
  </si>
  <si>
    <t>2.1.1</t>
  </si>
  <si>
    <t>2.1.2</t>
  </si>
  <si>
    <t>2.1.3</t>
  </si>
  <si>
    <t>2.1.4</t>
  </si>
  <si>
    <t>Bank Balances</t>
  </si>
  <si>
    <t>2.2.1</t>
  </si>
  <si>
    <t>2.2.2</t>
  </si>
  <si>
    <t>2.2.3</t>
  </si>
  <si>
    <t>2.2.4</t>
  </si>
  <si>
    <t>3.3.1</t>
  </si>
  <si>
    <t>3.3.2</t>
  </si>
  <si>
    <t>3.3.3</t>
  </si>
  <si>
    <t>2.3.1</t>
  </si>
  <si>
    <t>2.3.2</t>
  </si>
  <si>
    <t>2.3.3</t>
  </si>
  <si>
    <t>2.4.1</t>
  </si>
  <si>
    <t>2.5.1</t>
  </si>
  <si>
    <t>2.5.2</t>
  </si>
  <si>
    <t>2.5.3</t>
  </si>
  <si>
    <t>2.5.4</t>
  </si>
  <si>
    <t>2.5.5</t>
  </si>
  <si>
    <t>2.5.6</t>
  </si>
  <si>
    <t>2.5.7</t>
  </si>
  <si>
    <t>2.5.8</t>
  </si>
  <si>
    <t>Other Assets</t>
  </si>
  <si>
    <t>2.6.1</t>
  </si>
  <si>
    <t>2.6.2</t>
  </si>
  <si>
    <t>2.6.3</t>
  </si>
  <si>
    <t>2.7.1</t>
  </si>
  <si>
    <t>2.7.2</t>
  </si>
  <si>
    <t>2.7.3</t>
  </si>
  <si>
    <t>2.7.4</t>
  </si>
  <si>
    <t>2.7.5</t>
  </si>
  <si>
    <t>2.8.1</t>
  </si>
  <si>
    <t>2.8.2</t>
  </si>
  <si>
    <t>2.8.3</t>
  </si>
  <si>
    <t>Conduct a cash count at the main office, if feasible and compare the balance with the previous day’s GL balance</t>
  </si>
  <si>
    <t>Review the Cash/Vault/Treasury Book summaries of the end of days and compare with GL. Check whether the Treasury summaries are checked and signed by a Supervisor daily.</t>
  </si>
  <si>
    <t>Check the closing cash balances against the daily Cash in Vault limits set by the Society.</t>
  </si>
  <si>
    <r>
      <t>Review if the Society has an insurance for its cash in Vault, where feasible. (</t>
    </r>
    <r>
      <rPr>
        <b/>
        <i/>
        <sz val="12"/>
        <color theme="1"/>
        <rFont val="Times New Roman"/>
        <family val="1"/>
      </rPr>
      <t xml:space="preserve">NB. This may not be practical for most societies due to the nature of PENCO operations). </t>
    </r>
  </si>
  <si>
    <t>Are signatories and mandates to the bank accounts in line with the Bye-Laws and best practice (Combination)?</t>
  </si>
  <si>
    <t>Are details of cheques issued entered in the cheque issued register to track the chronological issue of cheques, the payee and the purposes?</t>
  </si>
  <si>
    <r>
      <t xml:space="preserve">Are Bank reconciliation statements prepared </t>
    </r>
    <r>
      <rPr>
        <b/>
        <u/>
        <sz val="12"/>
        <color theme="1"/>
        <rFont val="Times New Roman"/>
        <family val="1"/>
      </rPr>
      <t>correctly</t>
    </r>
    <r>
      <rPr>
        <sz val="12"/>
        <color theme="1"/>
        <rFont val="Times New Roman"/>
        <family val="1"/>
      </rPr>
      <t xml:space="preserve"> and reviewed monthly by a supervisor? </t>
    </r>
    <r>
      <rPr>
        <b/>
        <i/>
        <sz val="12"/>
        <color theme="1"/>
        <rFont val="Times New Roman"/>
        <family val="1"/>
      </rPr>
      <t>(Cross-check the balance per cash book (Ledger) and Bank statement balance quoted on the BRS to validate the accuracy).</t>
    </r>
    <r>
      <rPr>
        <sz val="12"/>
        <color theme="1"/>
        <rFont val="Times New Roman"/>
        <family val="1"/>
      </rPr>
      <t xml:space="preserve"> Are the outstanding items investigated and cleared timely.</t>
    </r>
  </si>
  <si>
    <r>
      <t>Does the Society prepare a schedule of its Liquid investment with the terms of the investments made? (</t>
    </r>
    <r>
      <rPr>
        <b/>
        <i/>
        <sz val="12"/>
        <color theme="1"/>
        <rFont val="Times New Roman"/>
        <family val="1"/>
      </rPr>
      <t>Obtain a copy as at the review date and compare the balances with the GL)</t>
    </r>
  </si>
  <si>
    <t>Are Investment issues discussed at the Board meeting?</t>
  </si>
  <si>
    <t>Are investment decisions approved by the Board through the Board Chairman or any assigned member?</t>
  </si>
  <si>
    <t>Does the Society have any other Investments apart from the Liquid Investments listed under item 2.3 and the minimum shares with PENCO Apex? Are such other shares liquid enough?</t>
  </si>
  <si>
    <t>Review the Society’s Bye-Laws (Loan Sections) and the available Loan Policy to keep yourself abreast with their loan policies</t>
  </si>
  <si>
    <t>Does the Society have a list of all loans outstanding with required/appropriate details and format? Obtain the list as at the date of review or any latest Trial Balance date and match the total against the GL balance</t>
  </si>
  <si>
    <t>Does the Society have a separate report of, or extract and review the top 50 Largest Loans outstanding? Obtain or extract and review the top 50 largest loans as at the review date. Note the amount approved, applicable interest rates, purpose, approval, security, repayments, etc.</t>
  </si>
  <si>
    <r>
      <t xml:space="preserve">Does the Society have a schedule of loan loss provision/impairment calculations? </t>
    </r>
    <r>
      <rPr>
        <b/>
        <i/>
        <sz val="12"/>
        <color theme="1"/>
        <rFont val="Times New Roman"/>
        <family val="1"/>
      </rPr>
      <t>Obtain a copy, review and match the total provision required to the provision booked in the General ledger/Trial balance.</t>
    </r>
  </si>
  <si>
    <r>
      <t xml:space="preserve">Are Interest income on loans processed and posted to income in line with the Society’s policy or best practice </t>
    </r>
    <r>
      <rPr>
        <b/>
        <sz val="12"/>
        <color theme="1"/>
        <rFont val="Times New Roman"/>
        <family val="1"/>
      </rPr>
      <t xml:space="preserve">(Preferably by PENCO Standards, </t>
    </r>
    <r>
      <rPr>
        <sz val="12"/>
        <color theme="1"/>
        <rFont val="Times New Roman"/>
        <family val="1"/>
      </rPr>
      <t>when loan instalments, including the interests, are paid and not accrued and posted to income when not paid)?</t>
    </r>
  </si>
  <si>
    <r>
      <t>Are there evidence of loan monitoring backed by monitoring reports or forms filed chronologically?</t>
    </r>
    <r>
      <rPr>
        <b/>
        <sz val="12"/>
        <color theme="1"/>
        <rFont val="Times New Roman"/>
        <family val="1"/>
      </rPr>
      <t xml:space="preserve"> </t>
    </r>
    <r>
      <rPr>
        <b/>
        <i/>
        <sz val="12"/>
        <color theme="1"/>
        <rFont val="Times New Roman"/>
        <family val="1"/>
      </rPr>
      <t>(Where possible, confirm the existence and accuracy of loan balances of a number (between 5 and 20) of selected customers by calling, visiting or writing).</t>
    </r>
  </si>
  <si>
    <t xml:space="preserve">Are liens placed on savings used as guarantees/security for loans? </t>
  </si>
  <si>
    <r>
      <t xml:space="preserve">Are there </t>
    </r>
    <r>
      <rPr>
        <b/>
        <u/>
        <sz val="12"/>
        <color theme="1"/>
        <rFont val="Times New Roman"/>
        <family val="1"/>
      </rPr>
      <t>long outstanding expense items</t>
    </r>
    <r>
      <rPr>
        <sz val="12"/>
        <color theme="1"/>
        <rFont val="Times New Roman"/>
        <family val="1"/>
      </rPr>
      <t xml:space="preserve"> such as migration differences, ledger imbalances, defalcation of funds, etc. in the Other Assets Schedule and are being investigated, followed up, and possibly written off gradually? </t>
    </r>
    <r>
      <rPr>
        <b/>
        <i/>
        <sz val="12"/>
        <color theme="1"/>
        <rFont val="Times New Roman"/>
        <family val="1"/>
      </rPr>
      <t>(Review the nature of each item and note its relevance. For instance, is it adding value to the business? Carry out or obtain ageing analysis of key items in the other assets, where possible).</t>
    </r>
  </si>
  <si>
    <r>
      <t>Does the Society prepare a schedule of PPE?</t>
    </r>
    <r>
      <rPr>
        <b/>
        <sz val="12"/>
        <color theme="1"/>
        <rFont val="Times New Roman"/>
        <family val="1"/>
      </rPr>
      <t xml:space="preserve"> </t>
    </r>
    <r>
      <rPr>
        <b/>
        <i/>
        <sz val="12"/>
        <color theme="1"/>
        <rFont val="Times New Roman"/>
        <family val="1"/>
      </rPr>
      <t>Obtain/sight a copy</t>
    </r>
    <r>
      <rPr>
        <sz val="12"/>
        <color theme="1"/>
        <rFont val="Times New Roman"/>
        <family val="1"/>
      </rPr>
      <t>.</t>
    </r>
  </si>
  <si>
    <t>Have all the PPEs been labelled and is there PPE/Fixed assets Register that is updated regularly?</t>
  </si>
  <si>
    <r>
      <t>Are provisions for depreciation calculated/measured and processed in the accounts in line with the depreciation policy of the Society?.</t>
    </r>
    <r>
      <rPr>
        <b/>
        <i/>
        <sz val="12"/>
        <color theme="1"/>
        <rFont val="Times New Roman"/>
        <family val="1"/>
      </rPr>
      <t>(Check the reporting and disclosure of accumulated depreciation in the Financial Statements, if possible).</t>
    </r>
  </si>
  <si>
    <t>Are repairs and maintenance costs/expenses of selected key PPEs during the period reasonable compared to the cost of the assets?</t>
  </si>
  <si>
    <t>Where there is Intangible Asset in the form of a Software, is it backed by a signed contract (acquisition or hiring) and is there a corresponding effective maintenance support being received in line with the contract/Service Level Agreement (SLA)?</t>
  </si>
  <si>
    <t>Is the amortization of the Intangible asset paid in line with the amortization policy of the Society in the accounting manual?</t>
  </si>
  <si>
    <r>
      <t xml:space="preserve">Does the Society have any Intangible Assets? </t>
    </r>
    <r>
      <rPr>
        <b/>
        <i/>
        <sz val="12"/>
        <color theme="1"/>
        <rFont val="Times New Roman"/>
        <family val="1"/>
      </rPr>
      <t xml:space="preserve">Obtain the nature of the intangible assets. In the PENCO environment, it is usually the cost of the banking and accounting application software. </t>
    </r>
  </si>
  <si>
    <t>1-3</t>
  </si>
  <si>
    <r>
      <t xml:space="preserve">Does the Society operate </t>
    </r>
    <r>
      <rPr>
        <b/>
        <u/>
        <sz val="12"/>
        <color theme="1"/>
        <rFont val="Times New Roman"/>
        <family val="1"/>
      </rPr>
      <t>active</t>
    </r>
    <r>
      <rPr>
        <sz val="12"/>
        <color theme="1"/>
        <rFont val="Times New Roman"/>
        <family val="1"/>
      </rPr>
      <t xml:space="preserve"> bank account(s). </t>
    </r>
    <r>
      <rPr>
        <b/>
        <sz val="12"/>
        <color theme="1"/>
        <rFont val="Times New Roman"/>
        <family val="1"/>
      </rPr>
      <t>List them.</t>
    </r>
  </si>
  <si>
    <r>
      <t xml:space="preserve">Does the Society prepare ageing analysis/schedule/summary of the loans (Loan classification preferably, by days in arrears)?. </t>
    </r>
    <r>
      <rPr>
        <b/>
        <i/>
        <sz val="12"/>
        <color theme="1"/>
        <rFont val="Times New Roman"/>
        <family val="1"/>
      </rPr>
      <t>Obtain a copy and review.</t>
    </r>
  </si>
  <si>
    <r>
      <t xml:space="preserve">Does the Society have a schedule of/notes on Other assets total (i.e.,what constitutes other assets)? </t>
    </r>
    <r>
      <rPr>
        <b/>
        <i/>
        <sz val="12"/>
        <color theme="1"/>
        <rFont val="Times New Roman"/>
        <family val="1"/>
      </rPr>
      <t>Obtain a copy</t>
    </r>
  </si>
  <si>
    <r>
      <t>Where Accrued Interest on Liquid Investments is classified under Other Assets, does the amount disclosed match with the accrued interest in the Investment schedule when computed?</t>
    </r>
    <r>
      <rPr>
        <b/>
        <sz val="12"/>
        <color theme="1"/>
        <rFont val="Times New Roman"/>
        <family val="1"/>
      </rPr>
      <t xml:space="preserve"> </t>
    </r>
    <r>
      <rPr>
        <b/>
        <i/>
        <sz val="12"/>
        <color theme="1"/>
        <rFont val="Times New Roman"/>
        <family val="1"/>
      </rPr>
      <t>(Test/Match the maturity of the said investments and ascertain their accuracy, if possible).</t>
    </r>
  </si>
  <si>
    <t>Where there were additions/new acquisitions during the period/year, were they budgeted for and were the acquisitions approved by the Board or in line with Expenditure authority limits of the Society?</t>
  </si>
  <si>
    <t xml:space="preserve">SECTION 3: FUNDING AND LIABILITIES REVIEW </t>
  </si>
  <si>
    <t>SECTION 1: CORPORATE GOVERNANCE</t>
  </si>
  <si>
    <t>SECTION 4: INCOME ASSURANCE AND EXPENDITURE OPTIMIZATION REVIEW</t>
  </si>
  <si>
    <t>Factor/Section</t>
  </si>
  <si>
    <t>Does the Society extract the 20 largest shareholders and review if anyone holds more than 20% of the total share capital of the Society?</t>
  </si>
  <si>
    <t>Does the Society have a Share Register and is the total per the list in the Register equal to Share capital balance in the GL?</t>
  </si>
  <si>
    <t>Does the Society declare and pay dividends when profits are made?</t>
  </si>
  <si>
    <r>
      <t xml:space="preserve">Have all members subcribed to the minimum share capital of the Society? </t>
    </r>
    <r>
      <rPr>
        <b/>
        <i/>
        <sz val="12"/>
        <color theme="1"/>
        <rFont val="Times New Roman"/>
        <family val="1"/>
      </rPr>
      <t>(Check the % of number of members who have subscribed to the minimum shares of the Society)</t>
    </r>
  </si>
  <si>
    <t>3.1.1</t>
  </si>
  <si>
    <t>3.1.2</t>
  </si>
  <si>
    <t>3.1.3</t>
  </si>
  <si>
    <t>3.1.4</t>
  </si>
  <si>
    <t>3.2.1</t>
  </si>
  <si>
    <t>3.2.2</t>
  </si>
  <si>
    <t>3.2.3</t>
  </si>
  <si>
    <t>3.2.4</t>
  </si>
  <si>
    <t>3.2.5</t>
  </si>
  <si>
    <t>3.2.6</t>
  </si>
  <si>
    <t>3.3.4</t>
  </si>
  <si>
    <t>3.3.5</t>
  </si>
  <si>
    <t>3.4.1</t>
  </si>
  <si>
    <t>3.4.2</t>
  </si>
  <si>
    <t>3.4.4</t>
  </si>
  <si>
    <t>Key Sources of Income evaluation</t>
  </si>
  <si>
    <t>Key Expense Items evaluation</t>
  </si>
  <si>
    <t>Trend of Profitability</t>
  </si>
  <si>
    <t>4.3.1</t>
  </si>
  <si>
    <t>4.3.2</t>
  </si>
  <si>
    <t>4.3.3</t>
  </si>
  <si>
    <t>Internal Controls over Income and Expenditure</t>
  </si>
  <si>
    <t>4.4.1</t>
  </si>
  <si>
    <t>4.4.2</t>
  </si>
  <si>
    <t>4.4.3</t>
  </si>
  <si>
    <t>4.4.4</t>
  </si>
  <si>
    <t>4.4.5</t>
  </si>
  <si>
    <t>4.4.6</t>
  </si>
  <si>
    <t>SECTION 2: ASSET QUALITY REVIEW</t>
  </si>
  <si>
    <t>NPL Ratio</t>
  </si>
  <si>
    <t>TEST OF SOLVENCY AND LIQUIDITY</t>
  </si>
  <si>
    <t>Liquid Assets to Total Assets Ratio</t>
  </si>
  <si>
    <t>Liquid Assets to Total Deposits Ratio</t>
  </si>
  <si>
    <t>Shareholders Funds to Total Assets</t>
  </si>
  <si>
    <t>6.1.1</t>
  </si>
  <si>
    <t>6.1.3</t>
  </si>
  <si>
    <t>6.1.4</t>
  </si>
  <si>
    <t>6.1.5</t>
  </si>
  <si>
    <t>Earning Assets to Total Assets</t>
  </si>
  <si>
    <t>Solvency and Liquidity</t>
  </si>
  <si>
    <t>Solvency</t>
  </si>
  <si>
    <t>Liquidity</t>
  </si>
  <si>
    <t>Solvency Analysis</t>
  </si>
  <si>
    <t>6.2.1</t>
  </si>
  <si>
    <t>6.2.2</t>
  </si>
  <si>
    <t>Legend</t>
  </si>
  <si>
    <t>Up to 5%</t>
  </si>
  <si>
    <t>5.01%-10%</t>
  </si>
  <si>
    <t>&gt;50%</t>
  </si>
  <si>
    <t>10.01%-20%</t>
  </si>
  <si>
    <t>20.01%-50%</t>
  </si>
  <si>
    <t>Loan loss provision to NPL (Risk Coverage:LLP/PAR&gt;90)</t>
  </si>
  <si>
    <t>&lt;50%</t>
  </si>
  <si>
    <r>
      <rPr>
        <u/>
        <sz val="12"/>
        <color rgb="FF000000"/>
        <rFont val="Times New Roman"/>
        <family val="1"/>
      </rPr>
      <t>&gt;</t>
    </r>
    <r>
      <rPr>
        <sz val="12"/>
        <color rgb="FF000000"/>
        <rFont val="Times New Roman"/>
        <family val="1"/>
      </rPr>
      <t>100%</t>
    </r>
  </si>
  <si>
    <t>80%-99.99%</t>
  </si>
  <si>
    <t>60%-79.99%</t>
  </si>
  <si>
    <t>50%-59.99%</t>
  </si>
  <si>
    <r>
      <rPr>
        <u/>
        <sz val="12"/>
        <color rgb="FF000000"/>
        <rFont val="Times New Roman"/>
        <family val="1"/>
      </rPr>
      <t>&gt;</t>
    </r>
    <r>
      <rPr>
        <sz val="12"/>
        <color rgb="FF000000"/>
        <rFont val="Times New Roman"/>
        <family val="1"/>
      </rPr>
      <t>50%</t>
    </r>
  </si>
  <si>
    <t>40%-49.99%</t>
  </si>
  <si>
    <t>30%-39.99%</t>
  </si>
  <si>
    <t>20%-29.99%</t>
  </si>
  <si>
    <t>&lt;20%</t>
  </si>
  <si>
    <t>35%-44.99%</t>
  </si>
  <si>
    <t>25%-34.99%</t>
  </si>
  <si>
    <t>15%-24.99%</t>
  </si>
  <si>
    <t>&lt;15%</t>
  </si>
  <si>
    <r>
      <rPr>
        <u/>
        <sz val="12"/>
        <color rgb="FF000000"/>
        <rFont val="Times New Roman"/>
        <family val="1"/>
      </rPr>
      <t>&gt;</t>
    </r>
    <r>
      <rPr>
        <sz val="12"/>
        <color rgb="FF000000"/>
        <rFont val="Times New Roman"/>
        <family val="1"/>
      </rPr>
      <t>45%</t>
    </r>
  </si>
  <si>
    <r>
      <rPr>
        <u/>
        <sz val="12"/>
        <color rgb="FF000000"/>
        <rFont val="Times New Roman"/>
        <family val="1"/>
      </rPr>
      <t>&gt;8</t>
    </r>
    <r>
      <rPr>
        <sz val="12"/>
        <color rgb="FF000000"/>
        <rFont val="Times New Roman"/>
        <family val="1"/>
      </rPr>
      <t>5%</t>
    </r>
  </si>
  <si>
    <t>75%-84.99%</t>
  </si>
  <si>
    <t>65%-74.99%</t>
  </si>
  <si>
    <t>50%-64.99%</t>
  </si>
  <si>
    <r>
      <rPr>
        <u/>
        <sz val="12"/>
        <color rgb="FF000000"/>
        <rFont val="Times New Roman"/>
        <family val="1"/>
      </rPr>
      <t>&gt;</t>
    </r>
    <r>
      <rPr>
        <sz val="12"/>
        <color rgb="FF000000"/>
        <rFont val="Times New Roman"/>
        <family val="1"/>
      </rPr>
      <t>10%</t>
    </r>
  </si>
  <si>
    <t>7%-9.99%</t>
  </si>
  <si>
    <t>4%-6.99%</t>
  </si>
  <si>
    <t>0%-3.99%</t>
  </si>
  <si>
    <t>&lt;0%</t>
  </si>
  <si>
    <t>SECTION 6: SOLVENCY AND LIQUIDITY REVIEW</t>
  </si>
  <si>
    <r>
      <t xml:space="preserve">Does the Society have a schedule/note of Other Liabilities total (i.e.,what constitutes other Liabilities)? </t>
    </r>
    <r>
      <rPr>
        <b/>
        <i/>
        <sz val="12"/>
        <color theme="1"/>
        <rFont val="Times New Roman"/>
        <family val="1"/>
      </rPr>
      <t>Obtain a copy</t>
    </r>
  </si>
  <si>
    <r>
      <t xml:space="preserve">Are there limited or zero </t>
    </r>
    <r>
      <rPr>
        <b/>
        <u/>
        <sz val="12"/>
        <color theme="1"/>
        <rFont val="Times New Roman"/>
        <family val="1"/>
      </rPr>
      <t>long outstanding liability items, especially statutory payments like SSNIT, PAYE, etc.</t>
    </r>
    <r>
      <rPr>
        <sz val="12"/>
        <color theme="1"/>
        <rFont val="Times New Roman"/>
        <family val="1"/>
      </rPr>
      <t xml:space="preserve"> in the Other Liabilities? </t>
    </r>
    <r>
      <rPr>
        <b/>
        <i/>
        <sz val="12"/>
        <color theme="1"/>
        <rFont val="Times New Roman"/>
        <family val="1"/>
      </rPr>
      <t>(Review the nature of each item and note why they are outstanding).</t>
    </r>
  </si>
  <si>
    <t>Where Accrued Expenses are classified under Other Liabilities, does the amount disclosed match with schedule of inividual expenses accrued for?</t>
  </si>
  <si>
    <r>
      <t xml:space="preserve">Does the Society have borrowings as at review date and was it approved by the Board? </t>
    </r>
    <r>
      <rPr>
        <b/>
        <i/>
        <sz val="12"/>
        <color theme="1"/>
        <rFont val="Times New Roman"/>
        <family val="1"/>
      </rPr>
      <t>Obtain the Sources of the Borrowings and review the terms of the borrowing contract.</t>
    </r>
  </si>
  <si>
    <t>Is/has the borrowed amount being/been applied to the purpose?</t>
  </si>
  <si>
    <t>Are the repayments being honoured in accordance with the terms of the contract?</t>
  </si>
  <si>
    <t>Are the interest payments on the borrowings being processed to interest expense account/ledger on monthly basis?</t>
  </si>
  <si>
    <t>Are all other terms/covenants of the agreement/contract being adhered to?</t>
  </si>
  <si>
    <r>
      <t xml:space="preserve">Where Susu operations are in place, are the controls around the collections by mobile bankers and how they are monitored in line with policies and best practices to ensure defalcations are blocked? </t>
    </r>
    <r>
      <rPr>
        <b/>
        <i/>
        <sz val="12"/>
        <color theme="1"/>
        <rFont val="Times New Roman"/>
        <family val="1"/>
      </rPr>
      <t>(Review and sight evidence)</t>
    </r>
    <r>
      <rPr>
        <sz val="12"/>
        <color theme="1"/>
        <rFont val="Times New Roman"/>
        <family val="1"/>
      </rPr>
      <t xml:space="preserve">. </t>
    </r>
  </si>
  <si>
    <r>
      <t xml:space="preserve">Does the Society have a list of all types of Deposits with required/appropriate details and format and are the total per the lists equal to the balances in the GL? </t>
    </r>
    <r>
      <rPr>
        <b/>
        <i/>
        <sz val="12"/>
        <color theme="1"/>
        <rFont val="Times New Roman"/>
        <family val="1"/>
      </rPr>
      <t>(Obtain/sight a copy of the lists of all Savings, Susu, fixed deposits, etc. and compare the total to the GL).</t>
    </r>
  </si>
  <si>
    <r>
      <rPr>
        <sz val="12"/>
        <color theme="1"/>
        <rFont val="Times New Roman"/>
        <family val="1"/>
      </rPr>
      <t>Does the Society have a separate report of, or extract and review the top 20 Largest Depositors and review them?</t>
    </r>
    <r>
      <rPr>
        <b/>
        <sz val="12"/>
        <color theme="1"/>
        <rFont val="Times New Roman"/>
        <family val="1"/>
      </rPr>
      <t xml:space="preserve"> </t>
    </r>
    <r>
      <rPr>
        <b/>
        <i/>
        <sz val="12"/>
        <color theme="1"/>
        <rFont val="Times New Roman"/>
        <family val="1"/>
      </rPr>
      <t>(Obtain or extract and review the top 20 largest deposits and examine if anyone holds more than 20% of the total assets of the Society)</t>
    </r>
  </si>
  <si>
    <r>
      <t xml:space="preserve">Does the account opening forms and processes comply with existing policy and best practices? </t>
    </r>
    <r>
      <rPr>
        <b/>
        <i/>
        <sz val="12"/>
        <color theme="1"/>
        <rFont val="Times New Roman"/>
        <family val="1"/>
      </rPr>
      <t>Review selected forms of customers and see whether they comply with policy and best practices. E.g. Entrance application forms filled, photocopy of Ghana card on file or uploaded in the system, etc. Check how the Entrance forms are kept).</t>
    </r>
  </si>
  <si>
    <r>
      <rPr>
        <sz val="12"/>
        <color theme="1"/>
        <rFont val="Times New Roman"/>
        <family val="1"/>
      </rPr>
      <t>Does the Society calculate interest on savings and any other interest-bearing deposits and credit customer’s account monthly/any agreed/contracted time?</t>
    </r>
    <r>
      <rPr>
        <sz val="12"/>
        <color theme="1"/>
        <rFont val="Times New Roman"/>
        <family val="1"/>
      </rPr>
      <t xml:space="preserve"> </t>
    </r>
    <r>
      <rPr>
        <b/>
        <i/>
        <sz val="12"/>
        <color theme="1"/>
        <rFont val="Times New Roman"/>
        <family val="1"/>
      </rPr>
      <t>(Check how interest on deposits is processed and posted to interest expense and credited to customers’ savings and other interest-bearing deposits accounts).</t>
    </r>
  </si>
  <si>
    <r>
      <t xml:space="preserve">Does the Society have a report summarizing the totals of various types of deposits at any point in time? </t>
    </r>
    <r>
      <rPr>
        <b/>
        <i/>
        <sz val="12"/>
        <color theme="1"/>
        <rFont val="Times New Roman"/>
        <family val="1"/>
      </rPr>
      <t>(Obtain the schedule of the Society’s deposits by type).</t>
    </r>
  </si>
  <si>
    <t>4.1.1</t>
  </si>
  <si>
    <t>4.1.2</t>
  </si>
  <si>
    <t>Examine whether the main sources of income are from loans and investments and whether they are computed in line with prudence (realized properly). Example are interest on hardcore loans and/or locked up investments processed to income?</t>
  </si>
  <si>
    <t>Evaluate the growth of the income sources, especially loans and investments and relate them to the loans disbursed/outstanding and Investments made in financial assets during the period.</t>
  </si>
  <si>
    <t>4.2.1</t>
  </si>
  <si>
    <t>4.2.2</t>
  </si>
  <si>
    <t>Evaluate whether the expenses are in line with income. i.e. Are expenses made leading to growth in: deposits, number of customers/members, share capital, loans disbursed, non-performing loans recovered and profits?</t>
  </si>
  <si>
    <t>Are growth in expenses budgeted for and are they in line with budget?</t>
  </si>
  <si>
    <t>Are interest rates on loans and savings deposits approved by the Board?</t>
  </si>
  <si>
    <r>
      <t>Are expenses made largely from the Cashier’s Till/Cash in Vault?</t>
    </r>
    <r>
      <rPr>
        <b/>
        <sz val="12"/>
        <color theme="1"/>
        <rFont val="Times New Roman"/>
        <family val="1"/>
      </rPr>
      <t xml:space="preserve"> </t>
    </r>
    <r>
      <rPr>
        <sz val="12"/>
        <color theme="1"/>
        <rFont val="Times New Roman"/>
        <family val="1"/>
      </rPr>
      <t>or cheques are issued/imprest kept?</t>
    </r>
  </si>
  <si>
    <t>Are other personal expenses (apart from salaries and other operating expenses) relating to the Scheme Manager authorized by the Board Chairman?</t>
  </si>
  <si>
    <t>Are there income leakages symptoms such as non-charging of entrance fees, non-charging of right interest on loans, non-investment of idle funds, etc.?</t>
  </si>
  <si>
    <t>Does the Society carry out periodic budgetary performance analysis (Actual versus budget) on its income and expenditure?</t>
  </si>
  <si>
    <t>Are salary and staff emolument increases approved by the Board?</t>
  </si>
  <si>
    <r>
      <t xml:space="preserve">Is the Society making </t>
    </r>
    <r>
      <rPr>
        <b/>
        <u/>
        <sz val="12"/>
        <color theme="1"/>
        <rFont val="Times New Roman"/>
        <family val="1"/>
      </rPr>
      <t>consistent profit</t>
    </r>
    <r>
      <rPr>
        <sz val="12"/>
        <color theme="1"/>
        <rFont val="Times New Roman"/>
        <family val="1"/>
      </rPr>
      <t xml:space="preserve"> (full year, audited) year-year over the past three years?</t>
    </r>
  </si>
  <si>
    <r>
      <t xml:space="preserve">Are there </t>
    </r>
    <r>
      <rPr>
        <b/>
        <u/>
        <sz val="12"/>
        <color theme="1"/>
        <rFont val="Times New Roman"/>
        <family val="1"/>
      </rPr>
      <t>sturdy growth in profits</t>
    </r>
    <r>
      <rPr>
        <sz val="12"/>
        <color theme="1"/>
        <rFont val="Times New Roman"/>
        <family val="1"/>
      </rPr>
      <t xml:space="preserve"> (full year, audited) year-year over the past three years?</t>
    </r>
  </si>
  <si>
    <r>
      <t xml:space="preserve">Are the profits made </t>
    </r>
    <r>
      <rPr>
        <b/>
        <sz val="12"/>
        <color theme="1"/>
        <rFont val="Times New Roman"/>
        <family val="1"/>
      </rPr>
      <t xml:space="preserve">quality </t>
    </r>
    <r>
      <rPr>
        <sz val="12"/>
        <color theme="1"/>
        <rFont val="Times New Roman"/>
        <family val="1"/>
      </rPr>
      <t>(required provisions for loan losses made; appropriate interest on savings processed; defalcation/ debit suspense account items in other assets cleared)?</t>
    </r>
  </si>
  <si>
    <t>3.2.7</t>
  </si>
  <si>
    <t>Below 2</t>
  </si>
  <si>
    <t>Below 10</t>
  </si>
  <si>
    <t>Below 1</t>
  </si>
  <si>
    <t>Below 20</t>
  </si>
  <si>
    <t>Are staff annual appraisals done and copies kept on staff files?</t>
  </si>
  <si>
    <t>Full mark = Yes/Always/NA; From Half to 80%= WIP/Sometimes; 0 = No/Never; Others = Where it is not a YES/NO question and the answer depends on the Reviewer's satisfaction.</t>
  </si>
  <si>
    <t>Full mark</t>
  </si>
  <si>
    <t>Refer to the max weight assigned: 1-1.99 = Yes/Always; 1-2= WIP/Sometimes; 0 = No/Never; Others = Where it is not a YES/NO question and the answer depends on the Reviewer's satisfaction.</t>
  </si>
  <si>
    <t>SECTION 7: REDFLAGS</t>
  </si>
  <si>
    <t>7.1.1</t>
  </si>
  <si>
    <t>7.1.3</t>
  </si>
  <si>
    <t>7.1.4</t>
  </si>
  <si>
    <t>7.1.5</t>
  </si>
  <si>
    <t>7.2.1</t>
  </si>
  <si>
    <t>7.2.2</t>
  </si>
  <si>
    <t>Corporate Governance Issues</t>
  </si>
  <si>
    <t>Asset Quality Issues</t>
  </si>
  <si>
    <t>Funding Issues</t>
  </si>
  <si>
    <t>Profitability Issues - Income &amp; Expenditure</t>
  </si>
  <si>
    <t>Has any incidence of fraud occurred within the past one year</t>
  </si>
  <si>
    <t>5.2.6</t>
  </si>
  <si>
    <t>Does the Society have knowledgeable and skilled staff?</t>
  </si>
  <si>
    <t>Liquidity Analysis</t>
  </si>
  <si>
    <t>3.4.3</t>
  </si>
  <si>
    <r>
      <t xml:space="preserve">Are </t>
    </r>
    <r>
      <rPr>
        <b/>
        <u/>
        <sz val="12"/>
        <color theme="1"/>
        <rFont val="Times New Roman"/>
        <family val="1"/>
      </rPr>
      <t>statutory payments like SSNIT, PAYE deducted and paid in time according to directive</t>
    </r>
    <r>
      <rPr>
        <sz val="12"/>
        <color theme="1"/>
        <rFont val="Times New Roman"/>
        <family val="1"/>
      </rPr>
      <t>?</t>
    </r>
  </si>
  <si>
    <t>Support and Staff Issues</t>
  </si>
  <si>
    <t>SUPPORT AND STAFF ISSUES</t>
  </si>
  <si>
    <t>Percentatge of rectification of previous review concerns raised</t>
  </si>
  <si>
    <t>6.1.2</t>
  </si>
  <si>
    <r>
      <rPr>
        <u/>
        <sz val="12"/>
        <color rgb="FF000000"/>
        <rFont val="Times New Roman"/>
        <family val="1"/>
      </rPr>
      <t>&gt;90</t>
    </r>
    <r>
      <rPr>
        <sz val="12"/>
        <color rgb="FF000000"/>
        <rFont val="Times New Roman"/>
        <family val="1"/>
      </rPr>
      <t>%</t>
    </r>
  </si>
  <si>
    <t>75%-89.99%</t>
  </si>
  <si>
    <t>Has the accounts of the Society been audited by DOC, at least for the past one year?</t>
  </si>
  <si>
    <t>3.1.5</t>
  </si>
  <si>
    <t>Have the Society experienced sturdy growth in membership over the last three years?</t>
  </si>
  <si>
    <t>Recommendation</t>
  </si>
  <si>
    <t>Timelines</t>
  </si>
  <si>
    <t>Responsibility</t>
  </si>
  <si>
    <t>7.3.1</t>
  </si>
  <si>
    <t>7.3.2</t>
  </si>
  <si>
    <t>7.4.1</t>
  </si>
  <si>
    <t>7.4.2</t>
  </si>
  <si>
    <t>7.5.1</t>
  </si>
  <si>
    <t>7.5.2</t>
  </si>
  <si>
    <t>Support &amp; Staff</t>
  </si>
  <si>
    <t>7.6.1</t>
  </si>
  <si>
    <t>7.6.2</t>
  </si>
  <si>
    <t>Solvency and Liqquidity</t>
  </si>
  <si>
    <t>7.2.3</t>
  </si>
  <si>
    <t>7.2.4</t>
  </si>
  <si>
    <t>7.2.5</t>
  </si>
  <si>
    <t>7.3.3</t>
  </si>
  <si>
    <t>7.3.4</t>
  </si>
  <si>
    <t>7.3.5</t>
  </si>
  <si>
    <t>7.4.3</t>
  </si>
  <si>
    <t>7.4.4</t>
  </si>
  <si>
    <t>7.4.5</t>
  </si>
  <si>
    <t>7.5.3</t>
  </si>
  <si>
    <t>7.5.4</t>
  </si>
  <si>
    <t>7.5.5</t>
  </si>
  <si>
    <t>7.6.3</t>
  </si>
  <si>
    <t>7.6.4</t>
  </si>
  <si>
    <t>7.6.5</t>
  </si>
  <si>
    <t>SECTION 5: SUPPORT AND STAFFING REVIEW</t>
  </si>
  <si>
    <t>4.0 - .5.0</t>
  </si>
  <si>
    <t>8.0 - 10.0</t>
  </si>
  <si>
    <t>25.0 - 30.0</t>
  </si>
  <si>
    <t>16.0 - 20.0</t>
  </si>
  <si>
    <t>12.0 - 15.0</t>
  </si>
  <si>
    <t>80.0 - 100.0</t>
  </si>
  <si>
    <t>6.0 - 7.99</t>
  </si>
  <si>
    <t>20 - 24.99</t>
  </si>
  <si>
    <t>12 - 15.99</t>
  </si>
  <si>
    <t>9.0 - 11.99</t>
  </si>
  <si>
    <t>3.0 - 3.99</t>
  </si>
  <si>
    <t>60.0 - 79.99</t>
  </si>
  <si>
    <t>4.0 - 5.99</t>
  </si>
  <si>
    <t>15 - 19.99</t>
  </si>
  <si>
    <t>8 - 11.99</t>
  </si>
  <si>
    <t>6.0 - 8.99</t>
  </si>
  <si>
    <t>2.0 - 2.99</t>
  </si>
  <si>
    <t>40 - 59.99</t>
  </si>
  <si>
    <t>2.0 - 3.99</t>
  </si>
  <si>
    <t>10 - 14.99</t>
  </si>
  <si>
    <t>4 - 7.99</t>
  </si>
  <si>
    <t>3.0 - 5.99</t>
  </si>
  <si>
    <t>1.0 - 1.99</t>
  </si>
  <si>
    <t>20.0 - 39.99</t>
  </si>
  <si>
    <t>1-2 = Yes/Always; 0.5-1= WIP/Sometimes; 0 = No/Never; Others = Where it is not a YES/NO question and the answer depends on the Reviewer's satisfaction.</t>
  </si>
  <si>
    <t>SECTION 8: EXIT MEETING</t>
  </si>
  <si>
    <t>Name</t>
  </si>
  <si>
    <t>Designation/Role</t>
  </si>
  <si>
    <t>PENCO APEX - OPERATIONAL REVIEW OF ODORKOR AREA PENCO AS AT MARCH 31, 2026</t>
  </si>
  <si>
    <t>SUMMARISED GRADING OF THE OPERATIONAL REVIEW OF ODORKOR AREA PENCO AS AT MARCH 31, 2026</t>
  </si>
  <si>
    <t>Section</t>
  </si>
  <si>
    <t>Marks/Weight/Score</t>
  </si>
  <si>
    <t>Name of Society</t>
  </si>
  <si>
    <t>Date registered</t>
  </si>
  <si>
    <t>Registration Number</t>
  </si>
  <si>
    <t>Name and Tel. No. of Board Chairman</t>
  </si>
  <si>
    <t>Name and Tel. No. of Board Secretary</t>
  </si>
  <si>
    <t>Name and Tel. No. of Scheme Manager</t>
  </si>
  <si>
    <t>Name and Tel. No. of Supervisory Committee Chairman</t>
  </si>
  <si>
    <t>Date last Audited by DOC</t>
  </si>
  <si>
    <t>Date Last Reviewed by PENCO Apex</t>
  </si>
  <si>
    <t>Date of Last AGM</t>
  </si>
  <si>
    <t>Number of Board of Directors</t>
  </si>
  <si>
    <t>Number of Permanent Staff (other than mobile bankers or commission staff)</t>
  </si>
  <si>
    <t>Number of mobile bankers or commission staff</t>
  </si>
  <si>
    <t>Business Model (Open to COP Church members only or open to Everyone)</t>
  </si>
  <si>
    <t>Number of operating branches/Centres</t>
  </si>
  <si>
    <t xml:space="preserve">Period of Review (State from when to when) </t>
  </si>
  <si>
    <t>Accounting System in use (Manual or Software)</t>
  </si>
  <si>
    <t>CORPORATE INFORMATION</t>
  </si>
  <si>
    <t>NO.</t>
  </si>
  <si>
    <r>
      <t xml:space="preserve">Is the growth in deposits in line with Budget? </t>
    </r>
    <r>
      <rPr>
        <b/>
        <i/>
        <sz val="12"/>
        <color theme="1"/>
        <rFont val="Times New Roman"/>
        <family val="1"/>
      </rPr>
      <t>(Compare the year-to-date total deposit budget with the actual)? Yes (100% or more);  No (below 50%);  Somehow (between 50-99.9%)</t>
    </r>
  </si>
  <si>
    <t xml:space="preserve">SCOREBOARD FOR OPERATIONAL REVIEW OF : </t>
  </si>
  <si>
    <t xml:space="preserve"> </t>
  </si>
  <si>
    <t>CONCLUSIONS AND RECOMMENDATIONS - OPERATIONAL REVIEW OF :</t>
  </si>
  <si>
    <t>If answer to 1.1.1.1 is  “Yes”, has it been approved by the Department of Co-operatives (DOC)?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</si>
</sst>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theme="1"/>
      <name val="Arial"/>
      <family val="2"/>
    </font>
    <font>
      <b/>
      <sz val="12"/>
      <color theme="1"/>
      <name val="Arial"/>
      <family val="2"/>
    </font>
    <font>
      <b/>
      <sz val="14"/>
      <color rgb="FF000000"/>
      <name val="Times New Roman"/>
      <family val="1"/>
    </font>
    <font>
      <sz val="12"/>
      <color rgb="FF000000"/>
      <name val="Times New Roman"/>
      <family val="1"/>
    </font>
    <font>
      <b/>
      <sz val="12"/>
      <color rgb="FF000000"/>
      <name val="Times New Roman"/>
      <family val="1"/>
    </font>
    <font>
      <sz val="12"/>
      <color rgb="FF231F20"/>
      <name val="Times New Roman"/>
      <family val="1"/>
    </font>
    <font>
      <b/>
      <sz val="12"/>
      <color theme="1"/>
      <name val="Times New Roman"/>
      <family val="1"/>
    </font>
    <font>
      <sz val="12"/>
      <color rgb="FF000000"/>
      <name val="Symbol"/>
      <family val="1"/>
      <charset val="2"/>
    </font>
    <font>
      <b/>
      <i/>
      <sz val="12"/>
      <color rgb="FF000000"/>
      <name val="Times New Roman"/>
      <family val="1"/>
    </font>
    <font>
      <b/>
      <sz val="18"/>
      <color theme="1"/>
      <name val="Arial"/>
      <family val="2"/>
    </font>
    <font>
      <b/>
      <i/>
      <sz val="16"/>
      <color rgb="FF231F20"/>
      <name val="Times New Roman"/>
      <family val="1"/>
    </font>
    <font>
      <b/>
      <i/>
      <sz val="12"/>
      <color rgb="FF231F20"/>
      <name val="Times New Roman"/>
      <family val="1"/>
    </font>
    <font>
      <b/>
      <i/>
      <sz val="10.5"/>
      <color rgb="FF231F20"/>
      <name val="Times New Roman"/>
      <family val="1"/>
    </font>
    <font>
      <sz val="12"/>
      <color theme="1"/>
      <name val="Arial"/>
      <family val="2"/>
    </font>
    <font>
      <sz val="12"/>
      <color theme="1"/>
      <name val="Times New Roman"/>
      <family val="1"/>
    </font>
    <font>
      <b/>
      <sz val="14"/>
      <color theme="1"/>
      <name val="Times New Roman"/>
      <family val="1"/>
    </font>
    <font>
      <b/>
      <i/>
      <sz val="11.5"/>
      <color rgb="FF231F20"/>
      <name val="Times New Roman"/>
      <family val="1"/>
    </font>
    <font>
      <b/>
      <sz val="14"/>
      <color theme="1"/>
      <name val="Arial"/>
      <family val="2"/>
    </font>
    <font>
      <b/>
      <sz val="13"/>
      <color theme="1"/>
      <name val="Arial"/>
      <family val="2"/>
    </font>
    <font>
      <b/>
      <i/>
      <sz val="12"/>
      <color theme="1"/>
      <name val="Times New Roman"/>
      <family val="1"/>
    </font>
    <font>
      <b/>
      <u/>
      <sz val="12"/>
      <color theme="1"/>
      <name val="Times New Roman"/>
      <family val="1"/>
    </font>
    <font>
      <u/>
      <sz val="12"/>
      <color rgb="FF000000"/>
      <name val="Times New Roman"/>
      <family val="1"/>
    </font>
    <font>
      <i/>
      <sz val="12"/>
      <color theme="1"/>
      <name val="Times New Roman"/>
      <family val="1"/>
    </font>
    <font>
      <b/>
      <sz val="15"/>
      <color theme="1"/>
      <name val="Times New Roman"/>
      <family val="1"/>
    </font>
    <font>
      <b/>
      <sz val="15"/>
      <color rgb="FF0000FF"/>
      <name val="Times New Roman"/>
      <family val="1"/>
    </font>
    <font>
      <b/>
      <sz val="14"/>
      <name val="Times New Roman"/>
      <family val="1"/>
    </font>
    <font>
      <b/>
      <i/>
      <sz val="11"/>
      <color rgb="FF231F20"/>
      <name val="Times New Roman"/>
      <family val="1"/>
    </font>
    <font>
      <b/>
      <sz val="12"/>
      <color rgb="FF231F20"/>
      <name val="Times New Roman"/>
      <family val="1"/>
    </font>
    <font>
      <b/>
      <sz val="11"/>
      <color theme="1"/>
      <name val="Arial"/>
      <family val="2"/>
    </font>
    <font>
      <sz val="11"/>
      <color theme="1"/>
      <name val="Arial"/>
      <family val="2"/>
    </font>
  </fonts>
  <fills count="10">
    <fill>
      <patternFill patternType="none"/>
    </fill>
    <fill>
      <patternFill patternType="gray125"/>
    </fill>
    <fill>
      <patternFill patternType="solid">
        <fgColor rgb="FFCCFF99"/>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0000"/>
        <bgColor indexed="64"/>
      </patternFill>
    </fill>
    <fill>
      <patternFill patternType="solid">
        <fgColor rgb="FFFFFF00"/>
        <bgColor indexed="64"/>
      </patternFill>
    </fill>
    <fill>
      <patternFill patternType="solid">
        <fgColor rgb="FF08A810"/>
        <bgColor indexed="64"/>
      </patternFill>
    </fill>
    <fill>
      <patternFill patternType="solid">
        <fgColor rgb="FFFF00FF"/>
        <bgColor indexed="64"/>
      </patternFill>
    </fill>
  </fills>
  <borders count="23">
    <border>
      <left/>
      <right/>
      <top/>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9" fontId="13" fillId="0" borderId="0" applyFont="0" applyFill="0" applyBorder="0" applyAlignment="0" applyProtection="0"/>
  </cellStyleXfs>
  <cellXfs count="159">
    <xf numFmtId="0" fontId="0" fillId="0" borderId="0" xfId="0"/>
    <xf numFmtId="0" fontId="0" fillId="0" borderId="0" xfId="0" applyAlignment="1">
      <alignment horizontal="center"/>
    </xf>
    <xf numFmtId="0" fontId="0" fillId="0" borderId="0" xfId="0" applyAlignment="1">
      <alignment vertical="center"/>
    </xf>
    <xf numFmtId="0" fontId="10" fillId="0" borderId="0" xfId="0" applyFont="1" applyAlignment="1">
      <alignment horizontal="left" vertical="center" indent="3"/>
    </xf>
    <xf numFmtId="0" fontId="10" fillId="0" borderId="0" xfId="0" applyFont="1"/>
    <xf numFmtId="10" fontId="3" fillId="0" borderId="0" xfId="1" applyNumberFormat="1" applyFont="1" applyFill="1" applyBorder="1" applyAlignment="1">
      <alignment vertical="center"/>
    </xf>
    <xf numFmtId="0" fontId="9" fillId="0" borderId="2" xfId="0" applyFont="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4" fillId="0" borderId="3" xfId="0" applyFont="1" applyBorder="1" applyAlignment="1">
      <alignment horizontal="left" vertical="center" wrapText="1"/>
    </xf>
    <xf numFmtId="0" fontId="5" fillId="0" borderId="3" xfId="0" applyFont="1" applyBorder="1" applyAlignment="1">
      <alignment vertical="center" wrapText="1"/>
    </xf>
    <xf numFmtId="0" fontId="0" fillId="0" borderId="3" xfId="0" applyBorder="1" applyAlignment="1">
      <alignment horizontal="center" vertical="center"/>
    </xf>
    <xf numFmtId="0" fontId="4" fillId="0" borderId="3" xfId="0" applyFont="1" applyBorder="1" applyAlignment="1">
      <alignment horizontal="center" vertical="center"/>
    </xf>
    <xf numFmtId="0" fontId="4" fillId="2" borderId="3" xfId="0" applyFont="1" applyFill="1" applyBorder="1" applyAlignment="1">
      <alignment horizontal="center" vertical="center"/>
    </xf>
    <xf numFmtId="0" fontId="1" fillId="0" borderId="0" xfId="0" applyFont="1"/>
    <xf numFmtId="0" fontId="8" fillId="0" borderId="0" xfId="0" applyFont="1" applyAlignment="1">
      <alignment vertical="center" wrapText="1"/>
    </xf>
    <xf numFmtId="0" fontId="2" fillId="3" borderId="3" xfId="0" applyFont="1" applyFill="1" applyBorder="1" applyAlignment="1">
      <alignment horizontal="center" vertical="center"/>
    </xf>
    <xf numFmtId="2" fontId="3" fillId="0" borderId="3" xfId="0" applyNumberFormat="1" applyFont="1" applyBorder="1" applyAlignment="1">
      <alignment horizontal="center" vertical="center"/>
    </xf>
    <xf numFmtId="2" fontId="2" fillId="3" borderId="3" xfId="0" applyNumberFormat="1" applyFont="1" applyFill="1" applyBorder="1" applyAlignment="1">
      <alignment horizontal="center" vertical="center"/>
    </xf>
    <xf numFmtId="2" fontId="4" fillId="2" borderId="3" xfId="0" applyNumberFormat="1" applyFont="1" applyFill="1" applyBorder="1" applyAlignment="1">
      <alignment horizontal="center" vertical="center"/>
    </xf>
    <xf numFmtId="2" fontId="4" fillId="0" borderId="3" xfId="0" applyNumberFormat="1" applyFont="1" applyBorder="1" applyAlignment="1">
      <alignment horizontal="center"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16" fontId="2" fillId="0" borderId="3" xfId="0" quotePrefix="1" applyNumberFormat="1" applyFont="1" applyBorder="1" applyAlignment="1">
      <alignment horizontal="center" vertical="center"/>
    </xf>
    <xf numFmtId="2" fontId="24" fillId="0" borderId="7" xfId="0" applyNumberFormat="1" applyFont="1" applyBorder="1" applyAlignment="1">
      <alignment horizontal="center" vertical="center" wrapText="1"/>
    </xf>
    <xf numFmtId="0" fontId="25"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24" fillId="0" borderId="7" xfId="0" applyFont="1" applyBorder="1" applyAlignment="1">
      <alignment horizontal="center" vertical="center" wrapText="1"/>
    </xf>
    <xf numFmtId="10" fontId="4" fillId="0" borderId="0" xfId="1" applyNumberFormat="1" applyFont="1" applyFill="1" applyBorder="1" applyAlignment="1">
      <alignment vertical="center"/>
    </xf>
    <xf numFmtId="0" fontId="0" fillId="0" borderId="3" xfId="0" applyBorder="1" applyAlignment="1">
      <alignment horizontal="center"/>
    </xf>
    <xf numFmtId="0" fontId="0" fillId="0" borderId="3" xfId="0" applyBorder="1"/>
    <xf numFmtId="0" fontId="1" fillId="0" borderId="3" xfId="0" applyFont="1" applyBorder="1"/>
    <xf numFmtId="0" fontId="4" fillId="2" borderId="3" xfId="0" applyFont="1" applyFill="1" applyBorder="1" applyAlignment="1">
      <alignment horizontal="left" vertical="center"/>
    </xf>
    <xf numFmtId="0" fontId="3" fillId="0" borderId="3" xfId="0" applyFont="1" applyBorder="1" applyAlignment="1">
      <alignment horizontal="left" vertical="center"/>
    </xf>
    <xf numFmtId="0" fontId="2" fillId="2" borderId="3" xfId="0" applyFont="1" applyFill="1" applyBorder="1" applyAlignment="1">
      <alignment horizontal="center" vertical="center"/>
    </xf>
    <xf numFmtId="0" fontId="6" fillId="2" borderId="3" xfId="0" applyFont="1" applyFill="1" applyBorder="1" applyAlignment="1">
      <alignment horizontal="left" vertical="center" wrapText="1"/>
    </xf>
    <xf numFmtId="0" fontId="6" fillId="2" borderId="3" xfId="0" applyFont="1" applyFill="1" applyBorder="1" applyAlignment="1">
      <alignment horizontal="left" vertical="center"/>
    </xf>
    <xf numFmtId="0" fontId="14" fillId="0" borderId="3" xfId="0" applyFont="1" applyBorder="1" applyAlignment="1">
      <alignment horizontal="left" vertical="center"/>
    </xf>
    <xf numFmtId="2" fontId="6" fillId="0" borderId="3" xfId="0" applyNumberFormat="1" applyFont="1" applyBorder="1" applyAlignment="1">
      <alignment horizontal="right"/>
    </xf>
    <xf numFmtId="2" fontId="14" fillId="0" borderId="3" xfId="0" applyNumberFormat="1" applyFont="1" applyBorder="1" applyAlignment="1">
      <alignment horizontal="right"/>
    </xf>
    <xf numFmtId="0" fontId="27" fillId="2" borderId="5" xfId="0" applyFont="1" applyFill="1" applyBorder="1" applyAlignment="1">
      <alignment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vertical="center" wrapText="1"/>
    </xf>
    <xf numFmtId="0" fontId="14" fillId="2" borderId="3" xfId="0" applyFont="1" applyFill="1" applyBorder="1" applyAlignment="1">
      <alignment horizontal="center" vertical="center" wrapText="1"/>
    </xf>
    <xf numFmtId="0" fontId="2" fillId="3" borderId="3" xfId="0" applyFont="1" applyFill="1" applyBorder="1" applyAlignment="1">
      <alignment horizontal="justify" vertical="center"/>
    </xf>
    <xf numFmtId="0" fontId="0" fillId="4" borderId="0" xfId="0" applyFill="1"/>
    <xf numFmtId="0" fontId="0" fillId="4" borderId="0" xfId="0" applyFill="1" applyAlignment="1">
      <alignment vertical="center"/>
    </xf>
    <xf numFmtId="0" fontId="23" fillId="0" borderId="7" xfId="0" applyFont="1" applyBorder="1" applyAlignment="1">
      <alignment horizontal="center" vertical="center" wrapText="1"/>
    </xf>
    <xf numFmtId="0" fontId="26" fillId="5" borderId="0" xfId="0" applyFont="1" applyFill="1" applyAlignment="1">
      <alignment vertical="center"/>
    </xf>
    <xf numFmtId="0" fontId="2" fillId="5" borderId="3" xfId="0" applyFont="1" applyFill="1" applyBorder="1" applyAlignment="1">
      <alignment horizontal="center" vertical="center"/>
    </xf>
    <xf numFmtId="0" fontId="3" fillId="5" borderId="3" xfId="0" applyFont="1" applyFill="1" applyBorder="1" applyAlignment="1">
      <alignment horizontal="center" vertical="center"/>
    </xf>
    <xf numFmtId="0" fontId="11" fillId="4" borderId="0" xfId="0" applyFont="1" applyFill="1" applyAlignment="1">
      <alignment vertical="center"/>
    </xf>
    <xf numFmtId="0" fontId="2" fillId="4" borderId="3" xfId="0" applyFont="1" applyFill="1" applyBorder="1" applyAlignment="1">
      <alignment horizontal="justify" vertical="center"/>
    </xf>
    <xf numFmtId="0" fontId="15" fillId="4" borderId="3" xfId="0" applyFont="1" applyFill="1" applyBorder="1" applyAlignment="1">
      <alignment vertical="center" wrapText="1"/>
    </xf>
    <xf numFmtId="0" fontId="14" fillId="4" borderId="3" xfId="0" applyFont="1" applyFill="1" applyBorder="1" applyAlignment="1">
      <alignment horizontal="left" vertical="center" wrapText="1"/>
    </xf>
    <xf numFmtId="0" fontId="5" fillId="4" borderId="3" xfId="0" applyFont="1" applyFill="1" applyBorder="1" applyAlignment="1">
      <alignment vertical="center" wrapText="1"/>
    </xf>
    <xf numFmtId="0" fontId="14" fillId="4" borderId="3" xfId="0" applyFont="1" applyFill="1" applyBorder="1" applyAlignment="1">
      <alignment horizontal="justify" vertical="center"/>
    </xf>
    <xf numFmtId="0" fontId="4" fillId="4" borderId="3" xfId="0" applyFont="1" applyFill="1" applyBorder="1" applyAlignment="1">
      <alignment vertical="center" wrapText="1"/>
    </xf>
    <xf numFmtId="0" fontId="14" fillId="4" borderId="3" xfId="0" applyFont="1" applyFill="1" applyBorder="1" applyAlignment="1">
      <alignment wrapText="1"/>
    </xf>
    <xf numFmtId="0" fontId="5" fillId="4" borderId="3"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4" fillId="4" borderId="3" xfId="0" applyFont="1" applyFill="1" applyBorder="1" applyAlignment="1">
      <alignment horizontal="left" wrapText="1"/>
    </xf>
    <xf numFmtId="0" fontId="7" fillId="4" borderId="3" xfId="0" applyFont="1" applyFill="1" applyBorder="1" applyAlignment="1">
      <alignment horizontal="left" vertical="center" wrapText="1"/>
    </xf>
    <xf numFmtId="0" fontId="9" fillId="4" borderId="0" xfId="0" applyFont="1" applyFill="1" applyAlignment="1">
      <alignment horizontal="center" vertical="center"/>
    </xf>
    <xf numFmtId="0" fontId="4" fillId="4" borderId="3" xfId="0" applyFont="1" applyFill="1" applyBorder="1" applyAlignment="1">
      <alignment horizontal="center" vertical="center"/>
    </xf>
    <xf numFmtId="0" fontId="4" fillId="4" borderId="3" xfId="0" applyFont="1" applyFill="1" applyBorder="1" applyAlignment="1">
      <alignment horizontal="center" vertical="center" wrapText="1"/>
    </xf>
    <xf numFmtId="0" fontId="16" fillId="4" borderId="0" xfId="0" applyFont="1" applyFill="1" applyAlignment="1">
      <alignment vertical="center"/>
    </xf>
    <xf numFmtId="0" fontId="2" fillId="4" borderId="3" xfId="0" applyFont="1" applyFill="1" applyBorder="1" applyAlignment="1">
      <alignment horizontal="center" vertical="center"/>
    </xf>
    <xf numFmtId="0" fontId="3" fillId="4" borderId="3" xfId="0" applyFont="1" applyFill="1" applyBorder="1" applyAlignment="1">
      <alignment horizontal="center" vertical="center"/>
    </xf>
    <xf numFmtId="0" fontId="14" fillId="4" borderId="0" xfId="0" applyFont="1" applyFill="1" applyAlignment="1">
      <alignment horizontal="left" wrapText="1"/>
    </xf>
    <xf numFmtId="0" fontId="14" fillId="4" borderId="0" xfId="0" applyFont="1" applyFill="1" applyAlignment="1">
      <alignment horizontal="justify" vertical="center"/>
    </xf>
    <xf numFmtId="0" fontId="22" fillId="4" borderId="0" xfId="0" applyFont="1" applyFill="1" applyAlignment="1">
      <alignment horizontal="justify" vertical="center"/>
    </xf>
    <xf numFmtId="0" fontId="14" fillId="4" borderId="0" xfId="0" applyFont="1" applyFill="1" applyAlignment="1">
      <alignment horizontal="left" vertical="center" wrapText="1"/>
    </xf>
    <xf numFmtId="0" fontId="26" fillId="4" borderId="3" xfId="0" applyFont="1" applyFill="1" applyBorder="1" applyAlignment="1">
      <alignment horizontal="left" vertical="center"/>
    </xf>
    <xf numFmtId="0" fontId="11" fillId="4" borderId="3" xfId="0" applyFont="1" applyFill="1" applyBorder="1" applyAlignment="1">
      <alignment vertical="center"/>
    </xf>
    <xf numFmtId="0" fontId="9" fillId="4" borderId="3" xfId="0" applyFont="1" applyFill="1" applyBorder="1" applyAlignment="1">
      <alignment horizontal="center" vertical="center"/>
    </xf>
    <xf numFmtId="0" fontId="2" fillId="4" borderId="3" xfId="0" applyFont="1" applyFill="1" applyBorder="1" applyAlignment="1">
      <alignment horizontal="left" vertical="center" wrapText="1"/>
    </xf>
    <xf numFmtId="0" fontId="6" fillId="4" borderId="0" xfId="0" applyFont="1" applyFill="1" applyAlignment="1">
      <alignment horizontal="left" vertical="center" indent="1"/>
    </xf>
    <xf numFmtId="0" fontId="14" fillId="4" borderId="0" xfId="0" applyFont="1" applyFill="1"/>
    <xf numFmtId="0" fontId="26" fillId="4" borderId="0" xfId="0" applyFont="1" applyFill="1" applyAlignment="1">
      <alignment vertical="center"/>
    </xf>
    <xf numFmtId="0" fontId="6" fillId="4" borderId="3" xfId="0" applyFont="1" applyFill="1" applyBorder="1" applyAlignment="1">
      <alignment horizontal="left" vertical="center" wrapText="1"/>
    </xf>
    <xf numFmtId="0" fontId="0" fillId="4" borderId="3" xfId="0" applyFill="1" applyBorder="1" applyAlignment="1">
      <alignment horizontal="center"/>
    </xf>
    <xf numFmtId="0" fontId="0" fillId="4" borderId="3" xfId="0" applyFill="1" applyBorder="1"/>
    <xf numFmtId="0" fontId="4" fillId="4" borderId="3" xfId="0" applyFont="1" applyFill="1" applyBorder="1" applyAlignment="1">
      <alignment horizontal="left" vertical="center" wrapText="1"/>
    </xf>
    <xf numFmtId="0" fontId="27" fillId="4" borderId="5"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1" fillId="4" borderId="0" xfId="0" applyFont="1" applyFill="1" applyAlignment="1">
      <alignment horizontal="left" vertical="center"/>
    </xf>
    <xf numFmtId="0" fontId="18" fillId="4" borderId="2" xfId="0" applyFont="1" applyFill="1" applyBorder="1" applyAlignment="1">
      <alignment vertical="center"/>
    </xf>
    <xf numFmtId="0" fontId="12" fillId="4" borderId="0" xfId="0" applyFont="1" applyFill="1" applyAlignment="1">
      <alignment vertical="center"/>
    </xf>
    <xf numFmtId="0" fontId="23" fillId="4" borderId="4" xfId="0" applyFont="1" applyFill="1" applyBorder="1" applyAlignment="1">
      <alignment horizontal="center" vertical="center" wrapText="1"/>
    </xf>
    <xf numFmtId="0" fontId="23" fillId="4" borderId="5" xfId="0" applyFont="1" applyFill="1" applyBorder="1" applyAlignment="1">
      <alignment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vertical="center" wrapText="1"/>
    </xf>
    <xf numFmtId="16" fontId="14" fillId="4" borderId="7" xfId="0" quotePrefix="1" applyNumberFormat="1" applyFont="1" applyFill="1" applyBorder="1" applyAlignment="1">
      <alignment horizontal="center" vertical="center" wrapText="1"/>
    </xf>
    <xf numFmtId="0" fontId="14"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vertical="center" wrapText="1"/>
    </xf>
    <xf numFmtId="0" fontId="6" fillId="4" borderId="7" xfId="0" applyFont="1" applyFill="1" applyBorder="1" applyAlignment="1">
      <alignment horizontal="center" vertical="center" wrapText="1"/>
    </xf>
    <xf numFmtId="0" fontId="2" fillId="4" borderId="3" xfId="0" applyFont="1" applyFill="1" applyBorder="1" applyAlignment="1">
      <alignment vertical="center"/>
    </xf>
    <xf numFmtId="0" fontId="14" fillId="4" borderId="3" xfId="0" applyFont="1" applyFill="1" applyBorder="1" applyAlignment="1">
      <alignment horizontal="center" vertical="center" wrapText="1"/>
    </xf>
    <xf numFmtId="0" fontId="14" fillId="4" borderId="3" xfId="0" applyFont="1" applyFill="1" applyBorder="1" applyAlignment="1">
      <alignment vertical="center" wrapText="1"/>
    </xf>
    <xf numFmtId="0" fontId="6" fillId="4" borderId="3" xfId="0" applyFont="1" applyFill="1" applyBorder="1" applyAlignment="1">
      <alignment vertical="center" wrapText="1"/>
    </xf>
    <xf numFmtId="0" fontId="6" fillId="4" borderId="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3" fillId="7" borderId="7" xfId="0" applyFont="1" applyFill="1" applyBorder="1" applyAlignment="1">
      <alignment horizontal="center" vertical="center" wrapText="1"/>
    </xf>
    <xf numFmtId="0" fontId="23" fillId="8" borderId="7"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9" borderId="7" xfId="0" applyFont="1" applyFill="1" applyBorder="1" applyAlignment="1">
      <alignment horizontal="center" vertical="center" wrapText="1"/>
    </xf>
    <xf numFmtId="0" fontId="2" fillId="4" borderId="3" xfId="0" applyFont="1" applyFill="1" applyBorder="1" applyAlignment="1">
      <alignment horizontal="center" vertical="center"/>
    </xf>
    <xf numFmtId="0" fontId="28" fillId="4" borderId="2" xfId="0" applyFont="1" applyFill="1" applyBorder="1" applyAlignment="1">
      <alignment horizontal="center" vertical="center"/>
    </xf>
    <xf numFmtId="0" fontId="29" fillId="4" borderId="2" xfId="0" applyFont="1" applyFill="1" applyBorder="1" applyAlignment="1">
      <alignment horizontal="center" vertical="center"/>
    </xf>
    <xf numFmtId="0" fontId="28" fillId="4" borderId="0" xfId="0" applyFont="1" applyFill="1" applyAlignment="1">
      <alignment horizontal="center" wrapText="1"/>
    </xf>
    <xf numFmtId="0" fontId="29" fillId="0" borderId="0" xfId="0" applyFont="1" applyAlignment="1">
      <alignment wrapText="1"/>
    </xf>
    <xf numFmtId="0" fontId="11" fillId="4" borderId="13"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11" fillId="4" borderId="13" xfId="0" applyFont="1" applyFill="1" applyBorder="1" applyAlignment="1">
      <alignment vertical="center" wrapText="1"/>
    </xf>
    <xf numFmtId="0" fontId="11" fillId="4" borderId="14" xfId="0" applyFont="1" applyFill="1" applyBorder="1" applyAlignment="1">
      <alignment vertical="center" wrapText="1"/>
    </xf>
    <xf numFmtId="0" fontId="11" fillId="4" borderId="5" xfId="0" applyFont="1" applyFill="1" applyBorder="1" applyAlignment="1">
      <alignment vertical="center" wrapText="1"/>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5" xfId="0" applyFont="1" applyBorder="1" applyAlignment="1">
      <alignment horizontal="left" vertical="center" wrapText="1"/>
    </xf>
    <xf numFmtId="0" fontId="11" fillId="2" borderId="13"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 fillId="4" borderId="0" xfId="0" applyFont="1" applyFill="1" applyAlignment="1">
      <alignment horizontal="center" wrapText="1"/>
    </xf>
    <xf numFmtId="0" fontId="1" fillId="4" borderId="0" xfId="0" applyFont="1" applyFill="1" applyAlignment="1">
      <alignment wrapText="1"/>
    </xf>
    <xf numFmtId="0" fontId="1" fillId="4" borderId="15" xfId="0" applyFont="1" applyFill="1" applyBorder="1" applyAlignment="1">
      <alignment wrapText="1"/>
    </xf>
    <xf numFmtId="17" fontId="11" fillId="0" borderId="13" xfId="0" applyNumberFormat="1" applyFont="1" applyBorder="1" applyAlignment="1">
      <alignment horizontal="left" vertical="center" wrapText="1"/>
    </xf>
    <xf numFmtId="0" fontId="27" fillId="2" borderId="13" xfId="0" applyFont="1" applyFill="1" applyBorder="1" applyAlignment="1">
      <alignment horizontal="left" vertical="center" wrapText="1"/>
    </xf>
    <xf numFmtId="0" fontId="27" fillId="2" borderId="14"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17" fillId="4" borderId="2" xfId="0" applyFont="1" applyFill="1" applyBorder="1" applyAlignment="1">
      <alignment horizontal="center" vertical="center"/>
    </xf>
    <xf numFmtId="0" fontId="0" fillId="0" borderId="0" xfId="0" applyAlignment="1">
      <alignment horizontal="center" wrapText="1"/>
    </xf>
    <xf numFmtId="0" fontId="17" fillId="4" borderId="19" xfId="0" applyFont="1" applyFill="1" applyBorder="1" applyAlignment="1">
      <alignment horizontal="center" vertical="center"/>
    </xf>
    <xf numFmtId="0" fontId="17" fillId="4" borderId="20" xfId="0" applyFont="1" applyFill="1" applyBorder="1" applyAlignment="1">
      <alignment horizontal="center" vertical="center"/>
    </xf>
    <xf numFmtId="0" fontId="1" fillId="4" borderId="16" xfId="0" applyFont="1" applyFill="1"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wrapText="1"/>
    </xf>
    <xf numFmtId="0" fontId="0" fillId="0" borderId="2" xfId="0" applyBorder="1" applyAlignment="1">
      <alignment wrapText="1"/>
    </xf>
    <xf numFmtId="0" fontId="0" fillId="0" borderId="17" xfId="0" applyBorder="1" applyAlignment="1">
      <alignment wrapText="1"/>
    </xf>
    <xf numFmtId="0" fontId="0" fillId="0" borderId="18" xfId="0" applyBorder="1" applyAlignment="1">
      <alignment wrapText="1"/>
    </xf>
    <xf numFmtId="0" fontId="16" fillId="4" borderId="12" xfId="0" applyFont="1" applyFill="1" applyBorder="1" applyAlignment="1">
      <alignment horizontal="left" vertical="center" wrapText="1"/>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1" fillId="4" borderId="21" xfId="0" applyFont="1" applyFill="1" applyBorder="1" applyAlignment="1">
      <alignment horizontal="center" wrapText="1"/>
    </xf>
    <xf numFmtId="0" fontId="1" fillId="0" borderId="12" xfId="0" applyFont="1" applyBorder="1" applyAlignment="1">
      <alignment horizontal="center" wrapText="1"/>
    </xf>
    <xf numFmtId="0" fontId="1" fillId="0" borderId="22" xfId="0" applyFont="1" applyBorder="1" applyAlignment="1">
      <alignment horizontal="center" wrapText="1"/>
    </xf>
    <xf numFmtId="0" fontId="1" fillId="4" borderId="2" xfId="0" applyFont="1" applyFill="1" applyBorder="1" applyAlignment="1">
      <alignment horizontal="center" vertical="center"/>
    </xf>
    <xf numFmtId="0" fontId="0" fillId="0" borderId="0" xfId="0" applyAlignment="1">
      <alignment wrapText="1"/>
    </xf>
  </cellXfs>
  <cellStyles count="2">
    <cellStyle name="Normal" xfId="0" builtinId="0"/>
    <cellStyle name="Percent" xfId="1" builtinId="5"/>
  </cellStyles>
  <dxfs count="0"/>
  <tableStyles count="0" defaultTableStyle="TableStyleMedium2" defaultPivotStyle="PivotStyleLight16"/>
  <colors>
    <mruColors>
      <color rgb="FFFF00FF"/>
      <color rgb="FF08A810"/>
      <color rgb="FFCCFF99"/>
      <color rgb="FFBA06A9"/>
      <color rgb="FFBB051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600075</xdr:colOff>
      <xdr:row>0</xdr:row>
      <xdr:rowOff>114300</xdr:rowOff>
    </xdr:from>
    <xdr:to>
      <xdr:col>6</xdr:col>
      <xdr:colOff>862011</xdr:colOff>
      <xdr:row>4</xdr:row>
      <xdr:rowOff>114299</xdr:rowOff>
    </xdr:to>
    <xdr:pic>
      <xdr:nvPicPr>
        <xdr:cNvPr id="4" name="Picture 3">
          <a:extLst>
            <a:ext uri="{FF2B5EF4-FFF2-40B4-BE49-F238E27FC236}">
              <a16:creationId xmlns:a16="http://schemas.microsoft.com/office/drawing/2014/main" id="{72F1FE8E-8972-6FF8-532B-EE786744B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2213" y="114300"/>
          <a:ext cx="1547811" cy="761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
  <sheetViews>
    <sheetView view="pageBreakPreview" topLeftCell="A18" zoomScale="97" zoomScaleNormal="100" zoomScaleSheetLayoutView="97" workbookViewId="0">
      <selection activeCell="G31" sqref="G31"/>
    </sheetView>
  </sheetViews>
  <sheetFormatPr defaultRowHeight="15" x14ac:dyDescent="0.4"/>
  <cols>
    <col min="1" max="1" width="4.83203125" style="1" customWidth="1"/>
    <col min="2" max="2" width="28.21875" customWidth="1"/>
    <col min="3" max="3" width="10.6640625" customWidth="1"/>
    <col min="4" max="4" width="10.21875" customWidth="1"/>
    <col min="5" max="5" width="12.21875" customWidth="1"/>
    <col min="6" max="6" width="15" customWidth="1"/>
    <col min="7" max="7" width="18" customWidth="1"/>
    <col min="8" max="8" width="0.109375" customWidth="1"/>
    <col min="9" max="9" width="13.1640625" customWidth="1"/>
    <col min="10" max="10" width="13.94140625" customWidth="1"/>
  </cols>
  <sheetData>
    <row r="1" spans="1:10" x14ac:dyDescent="0.4">
      <c r="A1" s="130" t="str">
        <f>'1. Corp. Gov.'!A1</f>
        <v>ASSOCIATION OF PENTECOST CO-OPERATIVE MUTUAL SUPPORT AND SOCIAL SERVICES SOCIETY LIMITED (PENCO APEX)</v>
      </c>
      <c r="B1" s="131"/>
      <c r="C1" s="131"/>
      <c r="D1" s="131"/>
      <c r="E1" s="131"/>
      <c r="F1" s="131"/>
      <c r="G1" s="131"/>
      <c r="I1" s="45"/>
      <c r="J1" s="45"/>
    </row>
    <row r="2" spans="1:10" x14ac:dyDescent="0.4">
      <c r="A2" s="130"/>
      <c r="B2" s="131"/>
      <c r="C2" s="131"/>
      <c r="D2" s="131"/>
      <c r="E2" s="131"/>
      <c r="F2" s="131"/>
      <c r="G2" s="131"/>
      <c r="I2" s="45"/>
      <c r="J2" s="45"/>
    </row>
    <row r="3" spans="1:10" x14ac:dyDescent="0.4">
      <c r="A3" s="131"/>
      <c r="B3" s="131"/>
      <c r="C3" s="131"/>
      <c r="D3" s="131"/>
      <c r="E3" s="131"/>
      <c r="F3" s="131"/>
      <c r="G3" s="131"/>
      <c r="I3" s="45"/>
      <c r="J3" s="45"/>
    </row>
    <row r="4" spans="1:10" x14ac:dyDescent="0.4">
      <c r="A4" s="131"/>
      <c r="B4" s="131"/>
      <c r="C4" s="131"/>
      <c r="D4" s="131"/>
      <c r="E4" s="131"/>
      <c r="F4" s="131"/>
      <c r="G4" s="131"/>
      <c r="I4" s="45"/>
      <c r="J4" s="45"/>
    </row>
    <row r="5" spans="1:10" x14ac:dyDescent="0.4">
      <c r="A5" s="131"/>
      <c r="B5" s="131"/>
      <c r="C5" s="131"/>
      <c r="D5" s="131"/>
      <c r="E5" s="131"/>
      <c r="F5" s="131"/>
      <c r="G5" s="131"/>
      <c r="I5" s="45"/>
      <c r="J5" s="45"/>
    </row>
    <row r="6" spans="1:10" ht="35.65" customHeight="1" thickBot="1" x14ac:dyDescent="0.45">
      <c r="A6" s="132"/>
      <c r="B6" s="132"/>
      <c r="C6" s="132"/>
      <c r="D6" s="132"/>
      <c r="E6" s="132"/>
      <c r="F6" s="132"/>
      <c r="G6" s="132"/>
      <c r="H6" s="2"/>
      <c r="I6" s="46"/>
      <c r="J6" s="46"/>
    </row>
    <row r="7" spans="1:10" ht="20" customHeight="1" thickBot="1" x14ac:dyDescent="0.45">
      <c r="A7" s="40" t="s">
        <v>430</v>
      </c>
      <c r="B7" s="134" t="s">
        <v>429</v>
      </c>
      <c r="C7" s="135"/>
      <c r="D7" s="136"/>
      <c r="E7" s="127"/>
      <c r="F7" s="128"/>
      <c r="G7" s="129"/>
      <c r="H7" s="2"/>
      <c r="I7" s="46"/>
      <c r="J7" s="45"/>
    </row>
    <row r="8" spans="1:10" ht="20" customHeight="1" thickBot="1" x14ac:dyDescent="0.45">
      <c r="A8" s="84">
        <v>1</v>
      </c>
      <c r="B8" s="113" t="s">
        <v>412</v>
      </c>
      <c r="C8" s="114"/>
      <c r="D8" s="115"/>
      <c r="E8" s="124"/>
      <c r="F8" s="125"/>
      <c r="G8" s="126"/>
      <c r="H8" s="2"/>
      <c r="I8" s="46"/>
      <c r="J8" s="46"/>
    </row>
    <row r="9" spans="1:10" ht="20" customHeight="1" thickBot="1" x14ac:dyDescent="0.45">
      <c r="A9" s="85">
        <v>2</v>
      </c>
      <c r="B9" s="113" t="s">
        <v>413</v>
      </c>
      <c r="C9" s="114"/>
      <c r="D9" s="115"/>
      <c r="E9" s="124"/>
      <c r="F9" s="125"/>
      <c r="G9" s="126"/>
      <c r="H9" s="2"/>
      <c r="I9" s="46"/>
      <c r="J9" s="46"/>
    </row>
    <row r="10" spans="1:10" ht="20" customHeight="1" thickBot="1" x14ac:dyDescent="0.45">
      <c r="A10" s="84">
        <v>3</v>
      </c>
      <c r="B10" s="113" t="s">
        <v>414</v>
      </c>
      <c r="C10" s="114"/>
      <c r="D10" s="115"/>
      <c r="E10" s="124"/>
      <c r="F10" s="125"/>
      <c r="G10" s="126"/>
      <c r="H10" s="2"/>
      <c r="I10" s="46"/>
      <c r="J10" s="46"/>
    </row>
    <row r="11" spans="1:10" ht="20" customHeight="1" thickBot="1" x14ac:dyDescent="0.45">
      <c r="A11" s="85">
        <v>4</v>
      </c>
      <c r="B11" s="113" t="s">
        <v>415</v>
      </c>
      <c r="C11" s="114"/>
      <c r="D11" s="115"/>
      <c r="E11" s="124"/>
      <c r="F11" s="125"/>
      <c r="G11" s="126"/>
      <c r="H11" s="2"/>
      <c r="I11" s="46"/>
      <c r="J11" s="46"/>
    </row>
    <row r="12" spans="1:10" ht="20" customHeight="1" thickBot="1" x14ac:dyDescent="0.45">
      <c r="A12" s="84">
        <v>5</v>
      </c>
      <c r="B12" s="113" t="s">
        <v>416</v>
      </c>
      <c r="C12" s="114"/>
      <c r="D12" s="115"/>
      <c r="E12" s="124" t="s">
        <v>433</v>
      </c>
      <c r="F12" s="125"/>
      <c r="G12" s="126"/>
      <c r="H12" s="2"/>
      <c r="I12" s="46"/>
      <c r="J12" s="46"/>
    </row>
    <row r="13" spans="1:10" ht="20" customHeight="1" thickBot="1" x14ac:dyDescent="0.45">
      <c r="A13" s="85">
        <v>6</v>
      </c>
      <c r="B13" s="113" t="s">
        <v>417</v>
      </c>
      <c r="C13" s="114"/>
      <c r="D13" s="115"/>
      <c r="E13" s="124"/>
      <c r="F13" s="125"/>
      <c r="G13" s="126"/>
      <c r="H13" s="2"/>
      <c r="I13" s="46"/>
      <c r="J13" s="46"/>
    </row>
    <row r="14" spans="1:10" ht="20" customHeight="1" thickBot="1" x14ac:dyDescent="0.45">
      <c r="A14" s="84">
        <v>7</v>
      </c>
      <c r="B14" s="116" t="s">
        <v>418</v>
      </c>
      <c r="C14" s="117"/>
      <c r="D14" s="118"/>
      <c r="E14" s="124"/>
      <c r="F14" s="125"/>
      <c r="G14" s="126"/>
      <c r="H14" s="2"/>
      <c r="I14" s="46"/>
      <c r="J14" s="46"/>
    </row>
    <row r="15" spans="1:10" ht="20" customHeight="1" thickBot="1" x14ac:dyDescent="0.45">
      <c r="A15" s="85">
        <v>8</v>
      </c>
      <c r="B15" s="116" t="s">
        <v>419</v>
      </c>
      <c r="C15" s="117"/>
      <c r="D15" s="118"/>
      <c r="E15" s="124"/>
      <c r="F15" s="125"/>
      <c r="G15" s="126"/>
      <c r="H15" s="2"/>
      <c r="I15" s="46"/>
      <c r="J15" s="46"/>
    </row>
    <row r="16" spans="1:10" ht="20" customHeight="1" thickBot="1" x14ac:dyDescent="0.45">
      <c r="A16" s="84">
        <v>9</v>
      </c>
      <c r="B16" s="116" t="s">
        <v>420</v>
      </c>
      <c r="C16" s="117"/>
      <c r="D16" s="118"/>
      <c r="E16" s="124"/>
      <c r="F16" s="125"/>
      <c r="G16" s="126"/>
      <c r="H16" s="2"/>
      <c r="I16" s="46"/>
      <c r="J16" s="46"/>
    </row>
    <row r="17" spans="1:11" ht="20" customHeight="1" thickBot="1" x14ac:dyDescent="0.45">
      <c r="A17" s="85">
        <v>10</v>
      </c>
      <c r="B17" s="116" t="s">
        <v>421</v>
      </c>
      <c r="C17" s="117"/>
      <c r="D17" s="118"/>
      <c r="E17" s="133"/>
      <c r="F17" s="125"/>
      <c r="G17" s="126"/>
      <c r="H17" s="2"/>
      <c r="I17" s="46"/>
      <c r="J17" s="46"/>
    </row>
    <row r="18" spans="1:11" ht="20" customHeight="1" thickBot="1" x14ac:dyDescent="0.45">
      <c r="A18" s="84">
        <v>11</v>
      </c>
      <c r="B18" s="116" t="s">
        <v>422</v>
      </c>
      <c r="C18" s="117"/>
      <c r="D18" s="118"/>
      <c r="E18" s="124"/>
      <c r="F18" s="125"/>
      <c r="G18" s="126"/>
      <c r="H18" s="2"/>
      <c r="I18" s="46"/>
      <c r="J18" s="46"/>
    </row>
    <row r="19" spans="1:11" ht="30" customHeight="1" thickBot="1" x14ac:dyDescent="0.45">
      <c r="A19" s="85">
        <v>12</v>
      </c>
      <c r="B19" s="113" t="s">
        <v>423</v>
      </c>
      <c r="C19" s="114"/>
      <c r="D19" s="115"/>
      <c r="E19" s="124"/>
      <c r="F19" s="125"/>
      <c r="G19" s="126"/>
      <c r="H19" s="2"/>
      <c r="I19" s="46"/>
      <c r="J19" s="46"/>
    </row>
    <row r="20" spans="1:11" ht="20" customHeight="1" thickBot="1" x14ac:dyDescent="0.45">
      <c r="A20" s="84">
        <v>13</v>
      </c>
      <c r="B20" s="113" t="s">
        <v>424</v>
      </c>
      <c r="C20" s="114"/>
      <c r="D20" s="115"/>
      <c r="E20" s="124"/>
      <c r="F20" s="125"/>
      <c r="G20" s="126"/>
      <c r="H20" s="2"/>
      <c r="I20" s="46"/>
      <c r="J20" s="46"/>
    </row>
    <row r="21" spans="1:11" ht="30.5" customHeight="1" thickBot="1" x14ac:dyDescent="0.45">
      <c r="A21" s="85">
        <v>14</v>
      </c>
      <c r="B21" s="113" t="s">
        <v>425</v>
      </c>
      <c r="C21" s="114"/>
      <c r="D21" s="115"/>
      <c r="E21" s="124"/>
      <c r="F21" s="125"/>
      <c r="G21" s="126"/>
      <c r="H21" s="2"/>
      <c r="I21" s="46"/>
      <c r="J21" s="46"/>
    </row>
    <row r="22" spans="1:11" ht="20" customHeight="1" thickBot="1" x14ac:dyDescent="0.45">
      <c r="A22" s="84">
        <v>15</v>
      </c>
      <c r="B22" s="113" t="s">
        <v>426</v>
      </c>
      <c r="C22" s="114"/>
      <c r="D22" s="115"/>
      <c r="E22" s="124"/>
      <c r="F22" s="125"/>
      <c r="G22" s="126"/>
      <c r="H22" s="2"/>
      <c r="I22" s="46"/>
      <c r="J22" s="46"/>
    </row>
    <row r="23" spans="1:11" ht="20" customHeight="1" thickBot="1" x14ac:dyDescent="0.45">
      <c r="A23" s="85">
        <v>16</v>
      </c>
      <c r="B23" s="113" t="s">
        <v>427</v>
      </c>
      <c r="C23" s="114"/>
      <c r="D23" s="115"/>
      <c r="E23" s="124"/>
      <c r="F23" s="125"/>
      <c r="G23" s="126"/>
      <c r="H23" s="2"/>
      <c r="I23" s="46"/>
      <c r="J23" s="46"/>
    </row>
    <row r="24" spans="1:11" ht="20" customHeight="1" thickBot="1" x14ac:dyDescent="0.45">
      <c r="A24" s="84">
        <v>17</v>
      </c>
      <c r="B24" s="113" t="s">
        <v>428</v>
      </c>
      <c r="C24" s="114"/>
      <c r="D24" s="115"/>
      <c r="E24" s="124"/>
      <c r="F24" s="125"/>
      <c r="G24" s="126"/>
      <c r="H24" s="2"/>
      <c r="I24" s="46"/>
      <c r="J24" s="46"/>
    </row>
    <row r="25" spans="1:11" x14ac:dyDescent="0.4">
      <c r="A25" s="86"/>
      <c r="B25" s="46"/>
      <c r="C25" s="46"/>
      <c r="D25" s="46"/>
      <c r="E25" s="46"/>
      <c r="F25" s="46"/>
      <c r="G25" s="46"/>
      <c r="H25" s="46"/>
      <c r="I25" s="46"/>
      <c r="J25" s="46"/>
    </row>
    <row r="26" spans="1:11" ht="20" customHeight="1" thickBot="1" x14ac:dyDescent="0.45">
      <c r="A26" s="87" t="s">
        <v>409</v>
      </c>
      <c r="B26" s="87"/>
      <c r="C26" s="87"/>
      <c r="D26" s="87"/>
      <c r="E26" s="87"/>
      <c r="F26" s="87"/>
      <c r="G26" s="87"/>
      <c r="H26" s="87"/>
      <c r="I26" s="87"/>
      <c r="J26" s="87"/>
    </row>
    <row r="27" spans="1:11" ht="20" customHeight="1" thickBot="1" x14ac:dyDescent="0.45">
      <c r="A27" s="88"/>
      <c r="B27" s="51"/>
      <c r="C27" s="119" t="s">
        <v>112</v>
      </c>
      <c r="D27" s="120"/>
      <c r="E27" s="120"/>
      <c r="F27" s="120"/>
      <c r="G27" s="121"/>
      <c r="H27" s="6"/>
      <c r="I27" s="122" t="s">
        <v>113</v>
      </c>
      <c r="J27" s="123"/>
    </row>
    <row r="28" spans="1:11" ht="37.9" thickBot="1" x14ac:dyDescent="0.45">
      <c r="A28" s="89" t="s">
        <v>0</v>
      </c>
      <c r="B28" s="90" t="s">
        <v>203</v>
      </c>
      <c r="C28" s="105" t="s">
        <v>102</v>
      </c>
      <c r="D28" s="104" t="s">
        <v>103</v>
      </c>
      <c r="E28" s="106" t="s">
        <v>104</v>
      </c>
      <c r="F28" s="107" t="s">
        <v>105</v>
      </c>
      <c r="G28" s="103" t="s">
        <v>106</v>
      </c>
      <c r="H28" s="21"/>
      <c r="I28" s="27" t="s">
        <v>114</v>
      </c>
      <c r="J28" s="25" t="s">
        <v>111</v>
      </c>
    </row>
    <row r="29" spans="1:11" ht="20" customHeight="1" thickBot="1" x14ac:dyDescent="0.45">
      <c r="A29" s="91">
        <v>1</v>
      </c>
      <c r="B29" s="92" t="s">
        <v>107</v>
      </c>
      <c r="C29" s="93" t="s">
        <v>381</v>
      </c>
      <c r="D29" s="94" t="s">
        <v>386</v>
      </c>
      <c r="E29" s="94" t="s">
        <v>392</v>
      </c>
      <c r="F29" s="94" t="s">
        <v>398</v>
      </c>
      <c r="G29" s="94" t="s">
        <v>317</v>
      </c>
      <c r="H29" s="26"/>
      <c r="I29" s="24">
        <f>'Detailed rating'!F7</f>
        <v>0</v>
      </c>
      <c r="J29" s="47"/>
    </row>
    <row r="30" spans="1:11" ht="20" customHeight="1" thickBot="1" x14ac:dyDescent="0.45">
      <c r="A30" s="91">
        <v>2</v>
      </c>
      <c r="B30" s="92" t="s">
        <v>108</v>
      </c>
      <c r="C30" s="94" t="s">
        <v>382</v>
      </c>
      <c r="D30" s="94" t="s">
        <v>387</v>
      </c>
      <c r="E30" s="94" t="s">
        <v>393</v>
      </c>
      <c r="F30" s="94" t="s">
        <v>399</v>
      </c>
      <c r="G30" s="94" t="s">
        <v>318</v>
      </c>
      <c r="H30" s="26"/>
      <c r="I30" s="24">
        <f>'Detailed rating'!F15</f>
        <v>0</v>
      </c>
      <c r="J30" s="47"/>
    </row>
    <row r="31" spans="1:11" ht="20" customHeight="1" thickBot="1" x14ac:dyDescent="0.45">
      <c r="A31" s="91">
        <v>3</v>
      </c>
      <c r="B31" s="92" t="s">
        <v>109</v>
      </c>
      <c r="C31" s="94" t="s">
        <v>383</v>
      </c>
      <c r="D31" s="94" t="s">
        <v>388</v>
      </c>
      <c r="E31" s="94" t="s">
        <v>394</v>
      </c>
      <c r="F31" s="94" t="s">
        <v>400</v>
      </c>
      <c r="G31" s="94" t="s">
        <v>115</v>
      </c>
      <c r="H31" s="26"/>
      <c r="I31" s="24">
        <f>'Detailed rating'!F25</f>
        <v>0</v>
      </c>
      <c r="J31" s="47"/>
    </row>
    <row r="32" spans="1:11" ht="31.05" customHeight="1" thickBot="1" x14ac:dyDescent="0.45">
      <c r="A32" s="91">
        <v>4</v>
      </c>
      <c r="B32" s="92" t="s">
        <v>110</v>
      </c>
      <c r="C32" s="94" t="s">
        <v>384</v>
      </c>
      <c r="D32" s="94" t="s">
        <v>389</v>
      </c>
      <c r="E32" s="94" t="s">
        <v>395</v>
      </c>
      <c r="F32" s="94" t="s">
        <v>401</v>
      </c>
      <c r="G32" s="94" t="s">
        <v>116</v>
      </c>
      <c r="H32" s="26"/>
      <c r="I32" s="24">
        <f>'Detailed rating'!F31</f>
        <v>0</v>
      </c>
      <c r="J32" s="47"/>
      <c r="K32" s="5"/>
    </row>
    <row r="33" spans="1:11" ht="20" customHeight="1" thickBot="1" x14ac:dyDescent="0.45">
      <c r="A33" s="91">
        <v>5</v>
      </c>
      <c r="B33" s="92" t="s">
        <v>342</v>
      </c>
      <c r="C33" s="94" t="s">
        <v>380</v>
      </c>
      <c r="D33" s="94" t="s">
        <v>390</v>
      </c>
      <c r="E33" s="94" t="s">
        <v>396</v>
      </c>
      <c r="F33" s="94" t="s">
        <v>402</v>
      </c>
      <c r="G33" s="94" t="s">
        <v>319</v>
      </c>
      <c r="H33" s="26"/>
      <c r="I33" s="24">
        <f>'Detailed rating'!F37</f>
        <v>0</v>
      </c>
      <c r="J33" s="47"/>
      <c r="K33" s="5"/>
    </row>
    <row r="34" spans="1:11" ht="20" customHeight="1" thickBot="1" x14ac:dyDescent="0.45">
      <c r="A34" s="91">
        <v>6</v>
      </c>
      <c r="B34" s="92" t="s">
        <v>247</v>
      </c>
      <c r="C34" s="94" t="s">
        <v>383</v>
      </c>
      <c r="D34" s="94" t="s">
        <v>388</v>
      </c>
      <c r="E34" s="94" t="s">
        <v>394</v>
      </c>
      <c r="F34" s="94" t="s">
        <v>400</v>
      </c>
      <c r="G34" s="94" t="s">
        <v>115</v>
      </c>
      <c r="H34" s="26"/>
      <c r="I34" s="24">
        <f>'Detailed rating'!F42</f>
        <v>0</v>
      </c>
      <c r="J34" s="47"/>
      <c r="K34" s="5"/>
    </row>
    <row r="35" spans="1:11" s="14" customFormat="1" ht="25.05" customHeight="1" thickBot="1" x14ac:dyDescent="0.45">
      <c r="A35" s="95"/>
      <c r="B35" s="96" t="s">
        <v>117</v>
      </c>
      <c r="C35" s="97" t="s">
        <v>385</v>
      </c>
      <c r="D35" s="97" t="s">
        <v>391</v>
      </c>
      <c r="E35" s="97" t="s">
        <v>397</v>
      </c>
      <c r="F35" s="97" t="s">
        <v>403</v>
      </c>
      <c r="G35" s="97" t="s">
        <v>320</v>
      </c>
      <c r="H35" s="22"/>
      <c r="I35" s="24">
        <f>SUM(I29:I34)</f>
        <v>0</v>
      </c>
      <c r="J35" s="47"/>
      <c r="K35" s="28"/>
    </row>
  </sheetData>
  <sheetProtection algorithmName="SHA-512" hashValue="w4Oh+q5jCJB6mJo+4qHu6Yp3rbmfUrU1JyGcaNmvg4tzT6UKpGTvMiNtfii3YuC3mAdacaq5NUPFrWfOB8LddQ==" saltValue="Yst2hofsbnAHEKp1aTQhNg==" spinCount="100000" sheet="1" objects="1" scenarios="1"/>
  <protectedRanges>
    <protectedRange sqref="J29:J35" name="Range2"/>
    <protectedRange sqref="E8:G24" name="Range1"/>
  </protectedRanges>
  <mergeCells count="39">
    <mergeCell ref="A1:G6"/>
    <mergeCell ref="B21:D21"/>
    <mergeCell ref="B22:D22"/>
    <mergeCell ref="B23:D23"/>
    <mergeCell ref="B24:D24"/>
    <mergeCell ref="E17:G17"/>
    <mergeCell ref="E18:G18"/>
    <mergeCell ref="E19:G19"/>
    <mergeCell ref="B15:D15"/>
    <mergeCell ref="B17:D17"/>
    <mergeCell ref="B18:D18"/>
    <mergeCell ref="B19:D19"/>
    <mergeCell ref="B20:D20"/>
    <mergeCell ref="B7:D7"/>
    <mergeCell ref="E8:G8"/>
    <mergeCell ref="E9:G9"/>
    <mergeCell ref="E10:G10"/>
    <mergeCell ref="E11:G11"/>
    <mergeCell ref="E7:G7"/>
    <mergeCell ref="B8:D8"/>
    <mergeCell ref="B10:D10"/>
    <mergeCell ref="B9:D9"/>
    <mergeCell ref="B11:D11"/>
    <mergeCell ref="B12:D12"/>
    <mergeCell ref="B13:D13"/>
    <mergeCell ref="B14:D14"/>
    <mergeCell ref="C27:G27"/>
    <mergeCell ref="I27:J27"/>
    <mergeCell ref="E20:G20"/>
    <mergeCell ref="E21:G21"/>
    <mergeCell ref="E12:G12"/>
    <mergeCell ref="E13:G13"/>
    <mergeCell ref="E14:G14"/>
    <mergeCell ref="E15:G15"/>
    <mergeCell ref="E16:G16"/>
    <mergeCell ref="E22:G22"/>
    <mergeCell ref="E23:G23"/>
    <mergeCell ref="E24:G24"/>
    <mergeCell ref="B16:D16"/>
  </mergeCells>
  <printOptions gridLines="1"/>
  <pageMargins left="0.70866141732283472" right="0.70866141732283472" top="0.55118110236220474" bottom="0.55118110236220474" header="0.11811023622047245" footer="0.31496062992125984"/>
  <pageSetup scale="81" fitToHeight="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45"/>
  <sheetViews>
    <sheetView tabSelected="1" view="pageBreakPreview" zoomScale="115" zoomScaleNormal="100" zoomScaleSheetLayoutView="115" workbookViewId="0">
      <pane xSplit="2" ySplit="4" topLeftCell="C5" activePane="bottomRight" state="frozen"/>
      <selection pane="topRight" activeCell="C1" sqref="C1"/>
      <selection pane="bottomLeft" activeCell="A5" sqref="A5"/>
      <selection pane="bottomRight" activeCell="B8" sqref="B8"/>
    </sheetView>
  </sheetViews>
  <sheetFormatPr defaultRowHeight="15" x14ac:dyDescent="0.4"/>
  <cols>
    <col min="1" max="1" width="5.44140625" style="1" customWidth="1"/>
    <col min="2" max="2" width="41.44140625" customWidth="1"/>
    <col min="3" max="3" width="42.83203125" customWidth="1"/>
    <col min="4" max="4" width="11.0546875" customWidth="1"/>
    <col min="5" max="5" width="15.6640625" customWidth="1"/>
  </cols>
  <sheetData>
    <row r="1" spans="1:6" x14ac:dyDescent="0.4">
      <c r="A1" s="130" t="s">
        <v>53</v>
      </c>
      <c r="B1" s="158"/>
      <c r="C1" s="158"/>
      <c r="D1" s="158"/>
      <c r="E1" s="158"/>
    </row>
    <row r="2" spans="1:6" ht="15.4" thickBot="1" x14ac:dyDescent="0.45">
      <c r="A2" s="157" t="s">
        <v>434</v>
      </c>
      <c r="B2" s="157"/>
      <c r="C2" s="157"/>
      <c r="D2" s="157"/>
      <c r="E2" s="157"/>
    </row>
    <row r="3" spans="1:6" ht="14" customHeight="1" x14ac:dyDescent="0.4">
      <c r="A3" s="66"/>
      <c r="B3" s="51"/>
      <c r="C3" s="63"/>
      <c r="D3" s="63"/>
      <c r="E3" s="63"/>
      <c r="F3" s="2"/>
    </row>
    <row r="4" spans="1:6" ht="17.25" x14ac:dyDescent="0.4">
      <c r="A4" s="67" t="s">
        <v>0</v>
      </c>
      <c r="B4" s="52" t="s">
        <v>325</v>
      </c>
      <c r="C4" s="83" t="s">
        <v>351</v>
      </c>
      <c r="D4" s="64" t="s">
        <v>352</v>
      </c>
      <c r="E4" s="83" t="s">
        <v>353</v>
      </c>
    </row>
    <row r="5" spans="1:6" ht="17.25" x14ac:dyDescent="0.4">
      <c r="A5" s="34">
        <v>7.1</v>
      </c>
      <c r="B5" s="35" t="s">
        <v>332</v>
      </c>
      <c r="C5" s="32"/>
      <c r="D5" s="32"/>
      <c r="E5" s="32"/>
    </row>
    <row r="6" spans="1:6" ht="15.4" x14ac:dyDescent="0.4">
      <c r="A6" s="8" t="s">
        <v>326</v>
      </c>
      <c r="B6" s="9"/>
      <c r="C6" s="9"/>
      <c r="D6" s="33"/>
      <c r="E6" s="33"/>
    </row>
    <row r="7" spans="1:6" ht="15.4" x14ac:dyDescent="0.4">
      <c r="A7" s="8" t="s">
        <v>327</v>
      </c>
      <c r="B7" s="9"/>
      <c r="C7" s="33"/>
      <c r="D7" s="33"/>
      <c r="E7" s="33"/>
    </row>
    <row r="8" spans="1:6" ht="15.4" x14ac:dyDescent="0.4">
      <c r="A8" s="8" t="s">
        <v>328</v>
      </c>
      <c r="B8" s="9"/>
      <c r="C8" s="33"/>
      <c r="D8" s="33"/>
      <c r="E8" s="33"/>
    </row>
    <row r="9" spans="1:6" ht="15.4" x14ac:dyDescent="0.4">
      <c r="A9" s="8" t="s">
        <v>329</v>
      </c>
      <c r="B9" s="9"/>
      <c r="C9" s="33"/>
      <c r="D9" s="33"/>
      <c r="E9" s="33"/>
    </row>
    <row r="10" spans="1:6" ht="15.4" x14ac:dyDescent="0.4">
      <c r="A10" s="8"/>
      <c r="B10" s="10"/>
      <c r="C10" s="33"/>
      <c r="D10" s="33"/>
      <c r="E10" s="33"/>
    </row>
    <row r="11" spans="1:6" ht="17.25" x14ac:dyDescent="0.4">
      <c r="A11" s="34">
        <v>7.2</v>
      </c>
      <c r="B11" s="35" t="s">
        <v>333</v>
      </c>
      <c r="C11" s="32"/>
      <c r="D11" s="32"/>
      <c r="E11" s="32"/>
    </row>
    <row r="12" spans="1:6" ht="15.4" x14ac:dyDescent="0.4">
      <c r="A12" s="8" t="s">
        <v>330</v>
      </c>
      <c r="B12" s="9"/>
      <c r="C12" s="33"/>
      <c r="D12" s="33"/>
      <c r="E12" s="33"/>
    </row>
    <row r="13" spans="1:6" ht="15.4" x14ac:dyDescent="0.4">
      <c r="A13" s="8" t="s">
        <v>331</v>
      </c>
      <c r="B13" s="9"/>
      <c r="C13" s="33"/>
      <c r="D13" s="33"/>
      <c r="E13" s="33"/>
    </row>
    <row r="14" spans="1:6" ht="15.4" x14ac:dyDescent="0.4">
      <c r="A14" s="8" t="s">
        <v>364</v>
      </c>
      <c r="B14" s="9"/>
      <c r="C14" s="33"/>
      <c r="D14" s="33"/>
      <c r="E14" s="33"/>
    </row>
    <row r="15" spans="1:6" ht="15.4" x14ac:dyDescent="0.4">
      <c r="A15" s="8" t="s">
        <v>365</v>
      </c>
      <c r="B15" s="9"/>
      <c r="C15" s="33"/>
      <c r="D15" s="33"/>
      <c r="E15" s="33"/>
    </row>
    <row r="16" spans="1:6" ht="15.4" x14ac:dyDescent="0.4">
      <c r="A16" s="8" t="s">
        <v>366</v>
      </c>
      <c r="B16" s="9"/>
      <c r="C16" s="33"/>
      <c r="D16" s="33"/>
      <c r="E16" s="33"/>
    </row>
    <row r="17" spans="1:5" ht="15.4" x14ac:dyDescent="0.4">
      <c r="A17" s="8"/>
      <c r="B17" s="10"/>
      <c r="C17" s="33"/>
      <c r="D17" s="33"/>
      <c r="E17" s="33"/>
    </row>
    <row r="18" spans="1:5" ht="17.25" x14ac:dyDescent="0.4">
      <c r="A18" s="34">
        <v>7.3</v>
      </c>
      <c r="B18" s="35" t="s">
        <v>334</v>
      </c>
      <c r="C18" s="32"/>
      <c r="D18" s="32"/>
      <c r="E18" s="32"/>
    </row>
    <row r="19" spans="1:5" ht="15.4" x14ac:dyDescent="0.4">
      <c r="A19" s="8" t="s">
        <v>354</v>
      </c>
      <c r="B19" s="9"/>
      <c r="C19" s="33"/>
      <c r="D19" s="33"/>
      <c r="E19" s="33"/>
    </row>
    <row r="20" spans="1:5" ht="15.4" x14ac:dyDescent="0.4">
      <c r="A20" s="8" t="s">
        <v>355</v>
      </c>
      <c r="B20" s="9"/>
      <c r="C20" s="33"/>
      <c r="D20" s="33"/>
      <c r="E20" s="33"/>
    </row>
    <row r="21" spans="1:5" ht="15.4" x14ac:dyDescent="0.4">
      <c r="A21" s="8" t="s">
        <v>367</v>
      </c>
      <c r="B21" s="9"/>
      <c r="C21" s="33"/>
      <c r="D21" s="33"/>
      <c r="E21" s="33"/>
    </row>
    <row r="22" spans="1:5" ht="15.4" x14ac:dyDescent="0.4">
      <c r="A22" s="8" t="s">
        <v>368</v>
      </c>
      <c r="B22" s="9"/>
      <c r="C22" s="33"/>
      <c r="D22" s="33"/>
      <c r="E22" s="33"/>
    </row>
    <row r="23" spans="1:5" ht="15.4" x14ac:dyDescent="0.4">
      <c r="A23" s="8" t="s">
        <v>369</v>
      </c>
      <c r="B23" s="9"/>
      <c r="C23" s="33"/>
      <c r="D23" s="33"/>
      <c r="E23" s="33"/>
    </row>
    <row r="24" spans="1:5" ht="15.4" x14ac:dyDescent="0.4">
      <c r="A24" s="8"/>
      <c r="B24" s="10"/>
      <c r="C24" s="33"/>
      <c r="D24" s="33"/>
      <c r="E24" s="33"/>
    </row>
    <row r="25" spans="1:5" ht="17.25" x14ac:dyDescent="0.4">
      <c r="A25" s="34">
        <v>7.4</v>
      </c>
      <c r="B25" s="35" t="s">
        <v>335</v>
      </c>
      <c r="C25" s="32"/>
      <c r="D25" s="32"/>
      <c r="E25" s="32"/>
    </row>
    <row r="26" spans="1:5" ht="15.4" x14ac:dyDescent="0.4">
      <c r="A26" s="8" t="s">
        <v>356</v>
      </c>
      <c r="B26" s="9"/>
      <c r="C26" s="33"/>
      <c r="D26" s="33"/>
      <c r="E26" s="33"/>
    </row>
    <row r="27" spans="1:5" ht="15.4" x14ac:dyDescent="0.4">
      <c r="A27" s="8" t="s">
        <v>357</v>
      </c>
      <c r="B27" s="9"/>
      <c r="C27" s="33"/>
      <c r="D27" s="33"/>
      <c r="E27" s="33"/>
    </row>
    <row r="28" spans="1:5" ht="15.4" x14ac:dyDescent="0.4">
      <c r="A28" s="8" t="s">
        <v>370</v>
      </c>
      <c r="B28" s="9"/>
      <c r="C28" s="33"/>
      <c r="D28" s="33"/>
      <c r="E28" s="33"/>
    </row>
    <row r="29" spans="1:5" ht="15.4" x14ac:dyDescent="0.4">
      <c r="A29" s="8" t="s">
        <v>371</v>
      </c>
      <c r="B29" s="9"/>
      <c r="C29" s="33"/>
      <c r="D29" s="33"/>
      <c r="E29" s="33"/>
    </row>
    <row r="30" spans="1:5" ht="15.4" x14ac:dyDescent="0.4">
      <c r="A30" s="8" t="s">
        <v>372</v>
      </c>
      <c r="B30" s="9"/>
      <c r="C30" s="33"/>
      <c r="D30" s="33"/>
      <c r="E30" s="33"/>
    </row>
    <row r="31" spans="1:5" ht="15.4" x14ac:dyDescent="0.4">
      <c r="A31" s="8"/>
      <c r="B31" s="10"/>
      <c r="C31" s="33"/>
      <c r="D31" s="33"/>
      <c r="E31" s="33"/>
    </row>
    <row r="32" spans="1:5" ht="17.25" x14ac:dyDescent="0.4">
      <c r="A32" s="34">
        <v>7.5</v>
      </c>
      <c r="B32" s="35" t="s">
        <v>360</v>
      </c>
      <c r="C32" s="32"/>
      <c r="D32" s="32"/>
      <c r="E32" s="32"/>
    </row>
    <row r="33" spans="1:5" ht="15.4" x14ac:dyDescent="0.4">
      <c r="A33" s="8" t="s">
        <v>358</v>
      </c>
      <c r="B33" s="9"/>
      <c r="C33" s="33"/>
      <c r="D33" s="33"/>
      <c r="E33" s="33"/>
    </row>
    <row r="34" spans="1:5" ht="15.4" x14ac:dyDescent="0.4">
      <c r="A34" s="8" t="s">
        <v>359</v>
      </c>
      <c r="B34" s="9"/>
      <c r="C34" s="33"/>
      <c r="D34" s="33"/>
      <c r="E34" s="33"/>
    </row>
    <row r="35" spans="1:5" ht="15.4" x14ac:dyDescent="0.4">
      <c r="A35" s="8" t="s">
        <v>373</v>
      </c>
      <c r="B35" s="9"/>
      <c r="C35" s="33"/>
      <c r="D35" s="33"/>
      <c r="E35" s="33"/>
    </row>
    <row r="36" spans="1:5" ht="15.4" x14ac:dyDescent="0.4">
      <c r="A36" s="8" t="s">
        <v>374</v>
      </c>
      <c r="B36" s="9"/>
      <c r="C36" s="33"/>
      <c r="D36" s="33"/>
      <c r="E36" s="33"/>
    </row>
    <row r="37" spans="1:5" ht="15.4" x14ac:dyDescent="0.4">
      <c r="A37" s="8" t="s">
        <v>375</v>
      </c>
      <c r="B37" s="9"/>
      <c r="C37" s="33"/>
      <c r="D37" s="33"/>
      <c r="E37" s="33"/>
    </row>
    <row r="38" spans="1:5" ht="15.4" x14ac:dyDescent="0.4">
      <c r="A38" s="8"/>
      <c r="B38" s="10"/>
      <c r="C38" s="33"/>
      <c r="D38" s="33"/>
      <c r="E38" s="33"/>
    </row>
    <row r="39" spans="1:5" ht="17.25" x14ac:dyDescent="0.4">
      <c r="A39" s="34">
        <v>7.6</v>
      </c>
      <c r="B39" s="35" t="s">
        <v>363</v>
      </c>
      <c r="C39" s="32"/>
      <c r="D39" s="32"/>
      <c r="E39" s="32"/>
    </row>
    <row r="40" spans="1:5" ht="15.4" x14ac:dyDescent="0.4">
      <c r="A40" s="8" t="s">
        <v>361</v>
      </c>
      <c r="B40" s="9"/>
      <c r="C40" s="33"/>
      <c r="D40" s="33"/>
      <c r="E40" s="33"/>
    </row>
    <row r="41" spans="1:5" ht="15.4" x14ac:dyDescent="0.4">
      <c r="A41" s="8" t="s">
        <v>362</v>
      </c>
      <c r="B41" s="9"/>
      <c r="C41" s="33"/>
      <c r="D41" s="33"/>
      <c r="E41" s="33"/>
    </row>
    <row r="42" spans="1:5" ht="15.4" x14ac:dyDescent="0.4">
      <c r="A42" s="8" t="s">
        <v>376</v>
      </c>
      <c r="B42" s="9"/>
      <c r="C42" s="33"/>
      <c r="D42" s="33"/>
      <c r="E42" s="33"/>
    </row>
    <row r="43" spans="1:5" ht="15.4" x14ac:dyDescent="0.4">
      <c r="A43" s="8" t="s">
        <v>377</v>
      </c>
      <c r="B43" s="9"/>
      <c r="C43" s="33"/>
      <c r="D43" s="33"/>
      <c r="E43" s="33"/>
    </row>
    <row r="44" spans="1:5" ht="15.4" x14ac:dyDescent="0.4">
      <c r="A44" s="8" t="s">
        <v>378</v>
      </c>
      <c r="B44" s="9"/>
      <c r="C44" s="33"/>
      <c r="D44" s="33"/>
      <c r="E44" s="33"/>
    </row>
    <row r="45" spans="1:5" ht="15.4" x14ac:dyDescent="0.4">
      <c r="A45" s="8"/>
      <c r="B45" s="10"/>
      <c r="C45" s="33"/>
      <c r="D45" s="33"/>
      <c r="E45" s="33"/>
    </row>
  </sheetData>
  <sheetProtection algorithmName="SHA-512" hashValue="eEAPd8s6Vwv32bnXrqMtH1NSYq87+c8m7RuRe7AkoAgmfan0278LdBErPV4gBKgzIMLxMK+w3nq4noBMsnN8ww==" saltValue="2ZgpnW8zJD6rzheUmac2Sw==" spinCount="100000" sheet="1" objects="1" scenarios="1"/>
  <protectedRanges>
    <protectedRange sqref="A2" name="Range2"/>
    <protectedRange sqref="B6:E10 B12:E16 B19:E23 B26:E30 B33:E37 B40:E44" name="Range1"/>
  </protectedRanges>
  <mergeCells count="2">
    <mergeCell ref="A2:E2"/>
    <mergeCell ref="A1:E1"/>
  </mergeCells>
  <pageMargins left="0.70866141732283472" right="0.70866141732283472" top="0.74803149606299213" bottom="0.74803149606299213" header="0.31496062992125984" footer="0.31496062992125984"/>
  <pageSetup scale="88" fitToHeight="46" orientation="landscape" r:id="rId1"/>
  <headerFooter>
    <oddFooter>Page &amp;P&amp;R&amp;A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6"/>
  <sheetViews>
    <sheetView view="pageBreakPreview" zoomScale="115" zoomScaleNormal="100" zoomScaleSheetLayoutView="115" workbookViewId="0">
      <pane xSplit="2" ySplit="6" topLeftCell="C35" activePane="bottomRight" state="frozen"/>
      <selection pane="topRight" activeCell="C1" sqref="C1"/>
      <selection pane="bottomLeft" activeCell="A6" sqref="A6"/>
      <selection pane="bottomRight" activeCell="E8" sqref="E8:E13"/>
    </sheetView>
  </sheetViews>
  <sheetFormatPr defaultRowHeight="20" customHeight="1" x14ac:dyDescent="0.4"/>
  <cols>
    <col min="1" max="1" width="5.44140625" style="1" customWidth="1"/>
    <col min="2" max="2" width="40" customWidth="1"/>
    <col min="3" max="3" width="9.21875" style="14"/>
    <col min="5" max="5" width="9.44140625" bestFit="1" customWidth="1"/>
    <col min="6" max="6" width="9.27734375" bestFit="1" customWidth="1"/>
    <col min="7" max="7" width="20" customWidth="1"/>
  </cols>
  <sheetData>
    <row r="1" spans="1:7" ht="20" customHeight="1" x14ac:dyDescent="0.4">
      <c r="A1" s="111" t="str">
        <f>'1. Corp. Gov.'!A1</f>
        <v>ASSOCIATION OF PENTECOST CO-OPERATIVE MUTUAL SUPPORT AND SOCIAL SERVICES SOCIETY LIMITED (PENCO APEX)</v>
      </c>
      <c r="B1" s="112"/>
      <c r="C1" s="112"/>
      <c r="D1" s="112"/>
      <c r="E1" s="112"/>
      <c r="F1" s="112"/>
      <c r="G1" s="112"/>
    </row>
    <row r="2" spans="1:7" ht="19.899999999999999" customHeight="1" thickBot="1" x14ac:dyDescent="0.45">
      <c r="A2" s="109" t="str">
        <f>'1. Corp. Gov.'!A2:I2</f>
        <v xml:space="preserve">SCOREBOARD FOR OPERATIONAL REVIEW OF : </v>
      </c>
      <c r="B2" s="110"/>
      <c r="C2" s="110"/>
      <c r="D2" s="110"/>
      <c r="E2" s="110"/>
      <c r="F2" s="110"/>
      <c r="G2" s="110"/>
    </row>
    <row r="3" spans="1:7" ht="1.9" hidden="1" customHeight="1" x14ac:dyDescent="0.4">
      <c r="A3" s="66"/>
      <c r="B3" s="51"/>
      <c r="C3" s="63"/>
      <c r="D3" s="63"/>
      <c r="E3" s="63"/>
      <c r="F3" s="63"/>
      <c r="G3" s="63"/>
    </row>
    <row r="4" spans="1:7" ht="26" customHeight="1" x14ac:dyDescent="0.4">
      <c r="A4" s="67" t="s">
        <v>0</v>
      </c>
      <c r="B4" s="52" t="s">
        <v>410</v>
      </c>
      <c r="C4" s="108" t="s">
        <v>97</v>
      </c>
      <c r="D4" s="108"/>
      <c r="E4" s="98" t="s">
        <v>96</v>
      </c>
      <c r="F4" s="98"/>
      <c r="G4" s="98" t="s">
        <v>98</v>
      </c>
    </row>
    <row r="5" spans="1:7" ht="20" customHeight="1" x14ac:dyDescent="0.4">
      <c r="A5" s="67"/>
      <c r="B5" s="52"/>
      <c r="C5" s="67" t="s">
        <v>3</v>
      </c>
      <c r="D5" s="67" t="s">
        <v>95</v>
      </c>
      <c r="E5" s="67" t="s">
        <v>3</v>
      </c>
      <c r="F5" s="67" t="s">
        <v>95</v>
      </c>
      <c r="G5" s="67"/>
    </row>
    <row r="6" spans="1:7" ht="20" customHeight="1" x14ac:dyDescent="0.4">
      <c r="A6" s="16"/>
      <c r="B6" s="44" t="s">
        <v>5</v>
      </c>
      <c r="C6" s="18">
        <f>SUM(C7,C15,C25,C31,C37,C42)</f>
        <v>300</v>
      </c>
      <c r="D6" s="18">
        <f>SUM(D7,D15,D25,D31,D37,D42)</f>
        <v>0</v>
      </c>
      <c r="E6" s="18">
        <f>SUM(E7,E15,E25,E31,E37,E42)</f>
        <v>100</v>
      </c>
      <c r="F6" s="18">
        <f>SUM(F7,F15,F25,F31,F37,F42)</f>
        <v>0</v>
      </c>
      <c r="G6" s="16"/>
    </row>
    <row r="7" spans="1:7" ht="20" customHeight="1" x14ac:dyDescent="0.4">
      <c r="A7" s="41">
        <v>1</v>
      </c>
      <c r="B7" s="42" t="s">
        <v>68</v>
      </c>
      <c r="C7" s="19">
        <f>SUM(C8:C13)</f>
        <v>30</v>
      </c>
      <c r="D7" s="19">
        <f t="shared" ref="D7:F7" si="0">SUM(D8:D13)</f>
        <v>0</v>
      </c>
      <c r="E7" s="19">
        <f t="shared" si="0"/>
        <v>10</v>
      </c>
      <c r="F7" s="19">
        <f t="shared" si="0"/>
        <v>0</v>
      </c>
      <c r="G7" s="13" t="s">
        <v>102</v>
      </c>
    </row>
    <row r="8" spans="1:7" ht="25.05" customHeight="1" x14ac:dyDescent="0.4">
      <c r="A8" s="99">
        <v>1.1000000000000001</v>
      </c>
      <c r="B8" s="100" t="s">
        <v>6</v>
      </c>
      <c r="C8" s="20">
        <f>'1. Corp. Gov.'!C6</f>
        <v>9</v>
      </c>
      <c r="D8" s="17">
        <f>'1. Corp. Gov.'!I6</f>
        <v>0</v>
      </c>
      <c r="E8" s="17">
        <f>IF($C$6=0,0,C8/$C$6*100)</f>
        <v>3</v>
      </c>
      <c r="F8" s="17">
        <f>IF($C$6=0,0,D8/$C$6*100)</f>
        <v>0</v>
      </c>
      <c r="G8" s="8"/>
    </row>
    <row r="9" spans="1:7" ht="25.5" customHeight="1" x14ac:dyDescent="0.4">
      <c r="A9" s="99">
        <v>1.2</v>
      </c>
      <c r="B9" s="100" t="s">
        <v>69</v>
      </c>
      <c r="C9" s="20">
        <f>'1. Corp. Gov.'!C15</f>
        <v>3</v>
      </c>
      <c r="D9" s="17">
        <f>'1. Corp. Gov.'!I15</f>
        <v>0</v>
      </c>
      <c r="E9" s="17">
        <f t="shared" ref="E9:E13" si="1">IF($C$6=0,0,C9/$C$6*100)</f>
        <v>1</v>
      </c>
      <c r="F9" s="17">
        <f t="shared" ref="F9:F13" si="2">IF($C$6=0,0,D9/$C$6*100)</f>
        <v>0</v>
      </c>
      <c r="G9" s="8"/>
    </row>
    <row r="10" spans="1:7" ht="20" customHeight="1" x14ac:dyDescent="0.4">
      <c r="A10" s="99">
        <v>1.3</v>
      </c>
      <c r="B10" s="100" t="s">
        <v>2</v>
      </c>
      <c r="C10" s="20">
        <f>'1. Corp. Gov.'!C20</f>
        <v>4</v>
      </c>
      <c r="D10" s="17">
        <f>'1. Corp. Gov.'!I20</f>
        <v>0</v>
      </c>
      <c r="E10" s="17">
        <f t="shared" si="1"/>
        <v>1.3333333333333335</v>
      </c>
      <c r="F10" s="17">
        <f t="shared" si="2"/>
        <v>0</v>
      </c>
      <c r="G10" s="8"/>
    </row>
    <row r="11" spans="1:7" ht="23.55" customHeight="1" x14ac:dyDescent="0.4">
      <c r="A11" s="99">
        <v>1.4</v>
      </c>
      <c r="B11" s="100" t="s">
        <v>26</v>
      </c>
      <c r="C11" s="20">
        <f>'1. Corp. Gov.'!C26</f>
        <v>7</v>
      </c>
      <c r="D11" s="17">
        <f>'1. Corp. Gov.'!I26</f>
        <v>0</v>
      </c>
      <c r="E11" s="17">
        <f t="shared" si="1"/>
        <v>2.3333333333333335</v>
      </c>
      <c r="F11" s="17">
        <f t="shared" si="2"/>
        <v>0</v>
      </c>
      <c r="G11" s="8"/>
    </row>
    <row r="12" spans="1:7" ht="23" customHeight="1" x14ac:dyDescent="0.4">
      <c r="A12" s="99">
        <v>1.5</v>
      </c>
      <c r="B12" s="100" t="s">
        <v>70</v>
      </c>
      <c r="C12" s="20">
        <f>'1. Corp. Gov.'!C35</f>
        <v>5</v>
      </c>
      <c r="D12" s="17">
        <f>'1. Corp. Gov.'!I35</f>
        <v>0</v>
      </c>
      <c r="E12" s="17">
        <f t="shared" si="1"/>
        <v>1.6666666666666667</v>
      </c>
      <c r="F12" s="17">
        <f t="shared" si="2"/>
        <v>0</v>
      </c>
      <c r="G12" s="8"/>
    </row>
    <row r="13" spans="1:7" ht="24" customHeight="1" x14ac:dyDescent="0.4">
      <c r="A13" s="99">
        <v>1.6</v>
      </c>
      <c r="B13" s="100" t="s">
        <v>71</v>
      </c>
      <c r="C13" s="20">
        <f>'1. Corp. Gov.'!C42</f>
        <v>2</v>
      </c>
      <c r="D13" s="17">
        <f>'1. Corp. Gov.'!I42</f>
        <v>0</v>
      </c>
      <c r="E13" s="17">
        <f t="shared" si="1"/>
        <v>0.66666666666666674</v>
      </c>
      <c r="F13" s="17">
        <f t="shared" si="2"/>
        <v>0</v>
      </c>
      <c r="G13" s="8"/>
    </row>
    <row r="14" spans="1:7" ht="20" customHeight="1" x14ac:dyDescent="0.4">
      <c r="A14" s="99"/>
      <c r="B14" s="101"/>
      <c r="C14" s="20"/>
      <c r="D14" s="17"/>
      <c r="E14" s="8"/>
      <c r="F14" s="8"/>
      <c r="G14" s="8"/>
    </row>
    <row r="15" spans="1:7" ht="20" customHeight="1" x14ac:dyDescent="0.4">
      <c r="A15" s="41">
        <v>2</v>
      </c>
      <c r="B15" s="42" t="s">
        <v>72</v>
      </c>
      <c r="C15" s="19">
        <f>SUM(C16:C23)</f>
        <v>90</v>
      </c>
      <c r="D15" s="19">
        <f t="shared" ref="D15:F15" si="3">SUM(D16:D23)</f>
        <v>0</v>
      </c>
      <c r="E15" s="19">
        <f t="shared" si="3"/>
        <v>30</v>
      </c>
      <c r="F15" s="19">
        <f t="shared" si="3"/>
        <v>0</v>
      </c>
      <c r="G15" s="13" t="s">
        <v>103</v>
      </c>
    </row>
    <row r="16" spans="1:7" ht="24" customHeight="1" x14ac:dyDescent="0.4">
      <c r="A16" s="99">
        <v>2.1</v>
      </c>
      <c r="B16" s="100" t="s">
        <v>73</v>
      </c>
      <c r="C16" s="20">
        <f>'2. Asset Quality'!C6</f>
        <v>10</v>
      </c>
      <c r="D16" s="17">
        <f>'2. Asset Quality'!I6</f>
        <v>0</v>
      </c>
      <c r="E16" s="17">
        <f t="shared" ref="E16:E23" si="4">IF($C$6=0,0,C16/$C$6*100)</f>
        <v>3.3333333333333335</v>
      </c>
      <c r="F16" s="17">
        <f t="shared" ref="F16:F23" si="5">IF($C$6=0,0,D16/$C$6*100)</f>
        <v>0</v>
      </c>
      <c r="G16" s="8"/>
    </row>
    <row r="17" spans="1:7" ht="23.55" customHeight="1" x14ac:dyDescent="0.4">
      <c r="A17" s="99">
        <v>2.2000000000000002</v>
      </c>
      <c r="B17" s="100" t="s">
        <v>74</v>
      </c>
      <c r="C17" s="20">
        <f>'2. Asset Quality'!C12</f>
        <v>12</v>
      </c>
      <c r="D17" s="17">
        <f>'2. Asset Quality'!I12</f>
        <v>0</v>
      </c>
      <c r="E17" s="17">
        <f t="shared" si="4"/>
        <v>4</v>
      </c>
      <c r="F17" s="17">
        <f t="shared" si="5"/>
        <v>0</v>
      </c>
      <c r="G17" s="8"/>
    </row>
    <row r="18" spans="1:7" ht="22.05" customHeight="1" x14ac:dyDescent="0.4">
      <c r="A18" s="99">
        <v>2.2999999999999998</v>
      </c>
      <c r="B18" s="100" t="s">
        <v>75</v>
      </c>
      <c r="C18" s="20">
        <f>'2. Asset Quality'!C18</f>
        <v>10</v>
      </c>
      <c r="D18" s="17">
        <f>'2. Asset Quality'!I18</f>
        <v>0</v>
      </c>
      <c r="E18" s="17">
        <f t="shared" si="4"/>
        <v>3.3333333333333335</v>
      </c>
      <c r="F18" s="17">
        <f t="shared" si="5"/>
        <v>0</v>
      </c>
      <c r="G18" s="8"/>
    </row>
    <row r="19" spans="1:7" ht="22.05" customHeight="1" x14ac:dyDescent="0.4">
      <c r="A19" s="99">
        <v>2.4</v>
      </c>
      <c r="B19" s="100" t="s">
        <v>76</v>
      </c>
      <c r="C19" s="20">
        <f>'2. Asset Quality'!C23</f>
        <v>1</v>
      </c>
      <c r="D19" s="17">
        <f>'2. Asset Quality'!I23</f>
        <v>0</v>
      </c>
      <c r="E19" s="17">
        <f t="shared" si="4"/>
        <v>0.33333333333333337</v>
      </c>
      <c r="F19" s="17">
        <f t="shared" si="5"/>
        <v>0</v>
      </c>
      <c r="G19" s="8"/>
    </row>
    <row r="20" spans="1:7" ht="21.5" customHeight="1" x14ac:dyDescent="0.4">
      <c r="A20" s="99">
        <v>2.5</v>
      </c>
      <c r="B20" s="100" t="s">
        <v>77</v>
      </c>
      <c r="C20" s="20">
        <f>'2. Asset Quality'!C26</f>
        <v>30</v>
      </c>
      <c r="D20" s="17">
        <f>'2. Asset Quality'!I26</f>
        <v>0</v>
      </c>
      <c r="E20" s="17">
        <f t="shared" si="4"/>
        <v>10</v>
      </c>
      <c r="F20" s="17">
        <f t="shared" si="5"/>
        <v>0</v>
      </c>
      <c r="G20" s="8"/>
    </row>
    <row r="21" spans="1:7" ht="21" customHeight="1" x14ac:dyDescent="0.4">
      <c r="A21" s="99">
        <v>2.6</v>
      </c>
      <c r="B21" s="100" t="s">
        <v>78</v>
      </c>
      <c r="C21" s="20">
        <f>'2. Asset Quality'!C36</f>
        <v>10</v>
      </c>
      <c r="D21" s="17">
        <f>'2. Asset Quality'!I36</f>
        <v>0</v>
      </c>
      <c r="E21" s="17">
        <f t="shared" si="4"/>
        <v>3.3333333333333335</v>
      </c>
      <c r="F21" s="17">
        <f t="shared" si="5"/>
        <v>0</v>
      </c>
      <c r="G21" s="8"/>
    </row>
    <row r="22" spans="1:7" ht="23.55" customHeight="1" x14ac:dyDescent="0.4">
      <c r="A22" s="99">
        <v>2.7</v>
      </c>
      <c r="B22" s="100" t="s">
        <v>79</v>
      </c>
      <c r="C22" s="20">
        <f>'2. Asset Quality'!C41</f>
        <v>12</v>
      </c>
      <c r="D22" s="17">
        <f>'2. Asset Quality'!I41</f>
        <v>0</v>
      </c>
      <c r="E22" s="17">
        <f t="shared" si="4"/>
        <v>4</v>
      </c>
      <c r="F22" s="17">
        <f t="shared" si="5"/>
        <v>0</v>
      </c>
      <c r="G22" s="8"/>
    </row>
    <row r="23" spans="1:7" ht="22.05" customHeight="1" x14ac:dyDescent="0.4">
      <c r="A23" s="99">
        <v>2.8</v>
      </c>
      <c r="B23" s="100" t="s">
        <v>80</v>
      </c>
      <c r="C23" s="20">
        <f>'2. Asset Quality'!C48</f>
        <v>5</v>
      </c>
      <c r="D23" s="17">
        <f>'2. Asset Quality'!I48</f>
        <v>0</v>
      </c>
      <c r="E23" s="17">
        <f t="shared" si="4"/>
        <v>1.6666666666666667</v>
      </c>
      <c r="F23" s="17">
        <f t="shared" si="5"/>
        <v>0</v>
      </c>
      <c r="G23" s="8"/>
    </row>
    <row r="24" spans="1:7" ht="19.5" customHeight="1" x14ac:dyDescent="0.4">
      <c r="A24" s="99"/>
      <c r="B24" s="101"/>
      <c r="C24" s="20"/>
      <c r="D24" s="17"/>
      <c r="E24" s="17"/>
      <c r="F24" s="17"/>
      <c r="G24" s="8"/>
    </row>
    <row r="25" spans="1:7" ht="20" customHeight="1" x14ac:dyDescent="0.4">
      <c r="A25" s="41">
        <v>3</v>
      </c>
      <c r="B25" s="42" t="s">
        <v>81</v>
      </c>
      <c r="C25" s="19">
        <f>SUM(C26:C29)</f>
        <v>60</v>
      </c>
      <c r="D25" s="19">
        <f t="shared" ref="D25:F25" si="6">SUM(D26:D29)</f>
        <v>0</v>
      </c>
      <c r="E25" s="19">
        <f t="shared" si="6"/>
        <v>20</v>
      </c>
      <c r="F25" s="19">
        <f t="shared" si="6"/>
        <v>0</v>
      </c>
      <c r="G25" s="13" t="s">
        <v>103</v>
      </c>
    </row>
    <row r="26" spans="1:7" ht="20" customHeight="1" x14ac:dyDescent="0.4">
      <c r="A26" s="99">
        <v>3.1</v>
      </c>
      <c r="B26" s="100" t="s">
        <v>82</v>
      </c>
      <c r="C26" s="20">
        <f>'3. Funding &amp; Liab.'!C6</f>
        <v>10</v>
      </c>
      <c r="D26" s="17">
        <f>'3. Funding &amp; Liab.'!I6</f>
        <v>0</v>
      </c>
      <c r="E26" s="17">
        <f t="shared" ref="E26:E29" si="7">IF($C$6=0,0,C26/$C$6*100)</f>
        <v>3.3333333333333335</v>
      </c>
      <c r="F26" s="17">
        <f t="shared" ref="F26:F29" si="8">IF($C$6=0,0,D26/$C$6*100)</f>
        <v>0</v>
      </c>
      <c r="G26" s="8"/>
    </row>
    <row r="27" spans="1:7" ht="20" customHeight="1" x14ac:dyDescent="0.4">
      <c r="A27" s="99">
        <v>3.2</v>
      </c>
      <c r="B27" s="100" t="s">
        <v>83</v>
      </c>
      <c r="C27" s="20">
        <f>'3. Funding &amp; Liab.'!C13</f>
        <v>30</v>
      </c>
      <c r="D27" s="17">
        <f>'3. Funding &amp; Liab.'!I13</f>
        <v>0</v>
      </c>
      <c r="E27" s="17">
        <f t="shared" si="7"/>
        <v>10</v>
      </c>
      <c r="F27" s="17">
        <f t="shared" si="8"/>
        <v>0</v>
      </c>
      <c r="G27" s="8"/>
    </row>
    <row r="28" spans="1:7" ht="20" customHeight="1" x14ac:dyDescent="0.4">
      <c r="A28" s="99">
        <v>3.3</v>
      </c>
      <c r="B28" s="100" t="s">
        <v>84</v>
      </c>
      <c r="C28" s="20">
        <f>'3. Funding &amp; Liab.'!C22</f>
        <v>10</v>
      </c>
      <c r="D28" s="17">
        <f>'3. Funding &amp; Liab.'!I22</f>
        <v>0</v>
      </c>
      <c r="E28" s="17">
        <f t="shared" si="7"/>
        <v>3.3333333333333335</v>
      </c>
      <c r="F28" s="17">
        <f t="shared" si="8"/>
        <v>0</v>
      </c>
      <c r="G28" s="8"/>
    </row>
    <row r="29" spans="1:7" ht="20" customHeight="1" x14ac:dyDescent="0.4">
      <c r="A29" s="99">
        <v>3.4</v>
      </c>
      <c r="B29" s="100" t="s">
        <v>85</v>
      </c>
      <c r="C29" s="20">
        <f>'3. Funding &amp; Liab.'!C29</f>
        <v>10</v>
      </c>
      <c r="D29" s="17">
        <f>'3. Funding &amp; Liab.'!I29</f>
        <v>0</v>
      </c>
      <c r="E29" s="17">
        <f t="shared" si="7"/>
        <v>3.3333333333333335</v>
      </c>
      <c r="F29" s="17">
        <f t="shared" si="8"/>
        <v>0</v>
      </c>
      <c r="G29" s="8"/>
    </row>
    <row r="30" spans="1:7" ht="13.05" customHeight="1" x14ac:dyDescent="0.4">
      <c r="A30" s="99"/>
      <c r="B30" s="101"/>
      <c r="C30" s="20"/>
      <c r="D30" s="17"/>
      <c r="E30" s="17"/>
      <c r="F30" s="17"/>
      <c r="G30" s="8"/>
    </row>
    <row r="31" spans="1:7" ht="34.049999999999997" customHeight="1" x14ac:dyDescent="0.4">
      <c r="A31" s="41">
        <v>4</v>
      </c>
      <c r="B31" s="42" t="s">
        <v>86</v>
      </c>
      <c r="C31" s="19">
        <f>SUM(C32:C35)</f>
        <v>45</v>
      </c>
      <c r="D31" s="19">
        <f t="shared" ref="D31:F31" si="9">SUM(D32:D35)</f>
        <v>0</v>
      </c>
      <c r="E31" s="19">
        <f t="shared" si="9"/>
        <v>15.000000000000002</v>
      </c>
      <c r="F31" s="19">
        <f t="shared" si="9"/>
        <v>0</v>
      </c>
      <c r="G31" s="13" t="s">
        <v>102</v>
      </c>
    </row>
    <row r="32" spans="1:7" ht="20" customHeight="1" x14ac:dyDescent="0.4">
      <c r="A32" s="99">
        <v>4.0999999999999996</v>
      </c>
      <c r="B32" s="100" t="s">
        <v>87</v>
      </c>
      <c r="C32" s="20">
        <f>'4. Inc &amp; Exp'!C6</f>
        <v>15</v>
      </c>
      <c r="D32" s="17">
        <f>'4. Inc &amp; Exp'!I6</f>
        <v>0</v>
      </c>
      <c r="E32" s="17">
        <f t="shared" ref="E32:E35" si="10">IF($C$6=0,0,C32/$C$6*100)</f>
        <v>5</v>
      </c>
      <c r="F32" s="17">
        <f t="shared" ref="F32:F35" si="11">IF($C$6=0,0,D32/$C$6*100)</f>
        <v>0</v>
      </c>
      <c r="G32" s="8"/>
    </row>
    <row r="33" spans="1:7" ht="20" customHeight="1" x14ac:dyDescent="0.4">
      <c r="A33" s="99">
        <v>4.2</v>
      </c>
      <c r="B33" s="100" t="s">
        <v>88</v>
      </c>
      <c r="C33" s="20">
        <f>'4. Inc &amp; Exp'!C10</f>
        <v>10</v>
      </c>
      <c r="D33" s="17">
        <f>'4. Inc &amp; Exp'!I10</f>
        <v>0</v>
      </c>
      <c r="E33" s="17">
        <f t="shared" si="10"/>
        <v>3.3333333333333335</v>
      </c>
      <c r="F33" s="17">
        <f t="shared" si="11"/>
        <v>0</v>
      </c>
      <c r="G33" s="8"/>
    </row>
    <row r="34" spans="1:7" ht="20" customHeight="1" x14ac:dyDescent="0.4">
      <c r="A34" s="99">
        <v>4.3</v>
      </c>
      <c r="B34" s="100" t="s">
        <v>89</v>
      </c>
      <c r="C34" s="20">
        <f>'4. Inc &amp; Exp'!C14</f>
        <v>10</v>
      </c>
      <c r="D34" s="17">
        <f>'4. Inc &amp; Exp'!I14</f>
        <v>0</v>
      </c>
      <c r="E34" s="17">
        <f t="shared" si="10"/>
        <v>3.3333333333333335</v>
      </c>
      <c r="F34" s="17">
        <f t="shared" si="11"/>
        <v>0</v>
      </c>
      <c r="G34" s="11"/>
    </row>
    <row r="35" spans="1:7" ht="20" customHeight="1" x14ac:dyDescent="0.4">
      <c r="A35" s="99">
        <v>4.4000000000000004</v>
      </c>
      <c r="B35" s="100" t="s">
        <v>90</v>
      </c>
      <c r="C35" s="20">
        <f>'4. Inc &amp; Exp'!C19</f>
        <v>10</v>
      </c>
      <c r="D35" s="17">
        <f>'4. Inc &amp; Exp'!I19</f>
        <v>0</v>
      </c>
      <c r="E35" s="17">
        <f t="shared" si="10"/>
        <v>3.3333333333333335</v>
      </c>
      <c r="F35" s="17">
        <f t="shared" si="11"/>
        <v>0</v>
      </c>
      <c r="G35" s="11"/>
    </row>
    <row r="36" spans="1:7" ht="13.05" customHeight="1" x14ac:dyDescent="0.4">
      <c r="A36" s="99"/>
      <c r="B36" s="101"/>
      <c r="C36" s="20"/>
      <c r="D36" s="17"/>
      <c r="E36" s="17"/>
      <c r="F36" s="17"/>
      <c r="G36" s="8"/>
    </row>
    <row r="37" spans="1:7" ht="20" customHeight="1" x14ac:dyDescent="0.4">
      <c r="A37" s="102">
        <v>5</v>
      </c>
      <c r="B37" s="101" t="s">
        <v>343</v>
      </c>
      <c r="C37" s="19">
        <f>SUM(C38:C40)</f>
        <v>15</v>
      </c>
      <c r="D37" s="19">
        <f t="shared" ref="D37:F37" si="12">SUM(D38:D40)</f>
        <v>0</v>
      </c>
      <c r="E37" s="19">
        <f t="shared" si="12"/>
        <v>5</v>
      </c>
      <c r="F37" s="19">
        <f t="shared" si="12"/>
        <v>0</v>
      </c>
      <c r="G37" s="13" t="s">
        <v>104</v>
      </c>
    </row>
    <row r="38" spans="1:7" ht="30.75" x14ac:dyDescent="0.4">
      <c r="A38" s="99">
        <v>5.0999999999999996</v>
      </c>
      <c r="B38" s="100" t="s">
        <v>91</v>
      </c>
      <c r="C38" s="20">
        <f>'5. Support &amp; Staff'!C6</f>
        <v>4</v>
      </c>
      <c r="D38" s="17">
        <f>'5. Support &amp; Staff'!F6</f>
        <v>0</v>
      </c>
      <c r="E38" s="17">
        <f t="shared" ref="E38:E40" si="13">IF($C$6=0,0,C38/$C$6*100)</f>
        <v>1.3333333333333335</v>
      </c>
      <c r="F38" s="17">
        <f t="shared" ref="F38:F40" si="14">IF($C$6=0,0,D38/$C$6*100)</f>
        <v>0</v>
      </c>
      <c r="G38" s="8"/>
    </row>
    <row r="39" spans="1:7" ht="30.75" x14ac:dyDescent="0.4">
      <c r="A39" s="99">
        <v>5.2</v>
      </c>
      <c r="B39" s="100" t="s">
        <v>92</v>
      </c>
      <c r="C39" s="20">
        <f>'5. Support &amp; Staff'!C10</f>
        <v>8</v>
      </c>
      <c r="D39" s="17">
        <f>'5. Support &amp; Staff'!I10</f>
        <v>0</v>
      </c>
      <c r="E39" s="17">
        <f t="shared" si="13"/>
        <v>2.666666666666667</v>
      </c>
      <c r="F39" s="17">
        <f t="shared" si="14"/>
        <v>0</v>
      </c>
      <c r="G39" s="8"/>
    </row>
    <row r="40" spans="1:7" ht="20" customHeight="1" x14ac:dyDescent="0.4">
      <c r="A40" s="99">
        <v>5.3</v>
      </c>
      <c r="B40" s="100" t="s">
        <v>93</v>
      </c>
      <c r="C40" s="20">
        <f>'5. Support &amp; Staff'!C18</f>
        <v>3</v>
      </c>
      <c r="D40" s="17">
        <f>'5. Support &amp; Staff'!I18</f>
        <v>0</v>
      </c>
      <c r="E40" s="17">
        <f t="shared" si="13"/>
        <v>1</v>
      </c>
      <c r="F40" s="17">
        <f t="shared" si="14"/>
        <v>0</v>
      </c>
      <c r="G40" s="8"/>
    </row>
    <row r="41" spans="1:7" ht="12" customHeight="1" x14ac:dyDescent="0.4">
      <c r="A41" s="99"/>
      <c r="B41" s="100"/>
      <c r="C41" s="20"/>
      <c r="D41" s="17"/>
      <c r="E41" s="17"/>
      <c r="F41" s="17"/>
      <c r="G41" s="8"/>
    </row>
    <row r="42" spans="1:7" ht="20" customHeight="1" x14ac:dyDescent="0.4">
      <c r="A42" s="41">
        <v>6</v>
      </c>
      <c r="B42" s="42" t="s">
        <v>238</v>
      </c>
      <c r="C42" s="19">
        <f>SUM(C43:C44)</f>
        <v>60</v>
      </c>
      <c r="D42" s="19">
        <f>SUM(D43:D44)</f>
        <v>0</v>
      </c>
      <c r="E42" s="19">
        <f>SUM(E43:E44)</f>
        <v>20</v>
      </c>
      <c r="F42" s="19">
        <f>SUM(F43:F44)</f>
        <v>0</v>
      </c>
      <c r="G42" s="13" t="s">
        <v>102</v>
      </c>
    </row>
    <row r="43" spans="1:7" ht="15.4" x14ac:dyDescent="0.4">
      <c r="A43" s="99">
        <v>6.1</v>
      </c>
      <c r="B43" s="100" t="s">
        <v>248</v>
      </c>
      <c r="C43" s="20">
        <f>'6. Solv. &amp; Liquidity'!C6</f>
        <v>40</v>
      </c>
      <c r="D43" s="17">
        <f>'6. Solv. &amp; Liquidity'!I6</f>
        <v>0</v>
      </c>
      <c r="E43" s="17">
        <f t="shared" ref="E43:E44" si="15">IF($C$6=0,0,C43/$C$6*100)</f>
        <v>13.333333333333334</v>
      </c>
      <c r="F43" s="17">
        <f t="shared" ref="F43:F44" si="16">IF($C$6=0,0,D43/$C$6*100)</f>
        <v>0</v>
      </c>
      <c r="G43" s="8"/>
    </row>
    <row r="44" spans="1:7" ht="15.4" x14ac:dyDescent="0.4">
      <c r="A44" s="99">
        <v>6.2</v>
      </c>
      <c r="B44" s="100" t="s">
        <v>249</v>
      </c>
      <c r="C44" s="20">
        <f>'6. Solv. &amp; Liquidity'!C13</f>
        <v>20</v>
      </c>
      <c r="D44" s="17">
        <f>'6. Solv. &amp; Liquidity'!I13</f>
        <v>0</v>
      </c>
      <c r="E44" s="17">
        <f t="shared" si="15"/>
        <v>6.666666666666667</v>
      </c>
      <c r="F44" s="17">
        <f t="shared" si="16"/>
        <v>0</v>
      </c>
      <c r="G44" s="8"/>
    </row>
    <row r="45" spans="1:7" ht="12.5" customHeight="1" x14ac:dyDescent="0.4">
      <c r="A45" s="99"/>
      <c r="B45" s="101"/>
      <c r="C45" s="20"/>
      <c r="D45" s="17"/>
      <c r="E45" s="17"/>
      <c r="F45" s="17"/>
      <c r="G45" s="8"/>
    </row>
    <row r="46" spans="1:7" ht="20" customHeight="1" x14ac:dyDescent="0.4">
      <c r="A46" s="43"/>
      <c r="B46" s="42" t="s">
        <v>94</v>
      </c>
      <c r="C46" s="19">
        <f t="shared" ref="C46:D46" si="17">SUM(C7,C15,C25,C31,C37,C42)</f>
        <v>300</v>
      </c>
      <c r="D46" s="19">
        <f t="shared" si="17"/>
        <v>0</v>
      </c>
      <c r="E46" s="19">
        <f>SUM(E7,E15,E25,E31,E37,E42)</f>
        <v>100</v>
      </c>
      <c r="F46" s="19">
        <f t="shared" ref="F46" si="18">SUM(F7,F15,F25,F31,F37,F42)</f>
        <v>0</v>
      </c>
      <c r="G46" s="13" t="s">
        <v>102</v>
      </c>
    </row>
  </sheetData>
  <sheetProtection algorithmName="SHA-512" hashValue="kuo3foH54qU0BYeOkK9+oKb37NdHB9mdLwWJNX89w6QldmldJz6htv1vlhSSmqi6WYxf9MWUdNfb/8K3SknUZQ==" saltValue="6L85x64w3lnodFgFXQHlgw==" spinCount="100000" sheet="1" objects="1" scenarios="1"/>
  <protectedRanges>
    <protectedRange sqref="G7:G46" name="Range2"/>
  </protectedRanges>
  <mergeCells count="3">
    <mergeCell ref="C4:D4"/>
    <mergeCell ref="A2:G2"/>
    <mergeCell ref="A1:G1"/>
  </mergeCells>
  <printOptions gridLines="1"/>
  <pageMargins left="0.70866141732283472" right="0.70866141732283472" top="0.70866141732283472" bottom="0.59055118110236227" header="0.70866141732283472" footer="0.31496062992125984"/>
  <pageSetup fitToHeight="3" orientation="landscape" r:id="rId1"/>
  <headerFooter>
    <oddFooter>Page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5"/>
  <sheetViews>
    <sheetView view="pageBreakPreview" zoomScale="99" zoomScaleNormal="100" zoomScaleSheetLayoutView="99" workbookViewId="0">
      <pane xSplit="2" ySplit="5" topLeftCell="C6" activePane="bottomRight" state="frozen"/>
      <selection pane="topRight" activeCell="C1" sqref="C1"/>
      <selection pane="bottomLeft" activeCell="A6" sqref="A6"/>
      <selection pane="bottomRight" activeCell="B10" sqref="B10"/>
    </sheetView>
  </sheetViews>
  <sheetFormatPr defaultRowHeight="15" x14ac:dyDescent="0.4"/>
  <cols>
    <col min="1" max="1" width="5.44140625" style="1" customWidth="1"/>
    <col min="2" max="2" width="52.94140625" bestFit="1" customWidth="1"/>
    <col min="3" max="3" width="9.21875" style="14"/>
    <col min="9" max="9" width="9.21875" style="14"/>
  </cols>
  <sheetData>
    <row r="1" spans="1:11" x14ac:dyDescent="0.4">
      <c r="A1" s="130" t="s">
        <v>53</v>
      </c>
      <c r="B1" s="138"/>
      <c r="C1" s="138"/>
      <c r="D1" s="138"/>
      <c r="E1" s="138"/>
      <c r="F1" s="138"/>
      <c r="G1" s="138"/>
      <c r="H1" s="138"/>
      <c r="I1" s="138"/>
    </row>
    <row r="2" spans="1:11" s="2" customFormat="1" ht="22.05" customHeight="1" thickBot="1" x14ac:dyDescent="0.45">
      <c r="A2" s="137" t="s">
        <v>432</v>
      </c>
      <c r="B2" s="137"/>
      <c r="C2" s="137"/>
      <c r="D2" s="137"/>
      <c r="E2" s="137"/>
      <c r="F2" s="137"/>
      <c r="G2" s="137"/>
      <c r="H2" s="137"/>
      <c r="I2" s="137"/>
    </row>
    <row r="3" spans="1:11" s="2" customFormat="1" ht="22.05" customHeight="1" x14ac:dyDescent="0.4">
      <c r="A3" s="66" t="s">
        <v>404</v>
      </c>
      <c r="B3" s="51"/>
      <c r="C3" s="63"/>
      <c r="D3" s="63"/>
      <c r="E3" s="63"/>
      <c r="F3" s="63"/>
      <c r="G3" s="63"/>
      <c r="H3" s="63"/>
      <c r="I3" s="63"/>
    </row>
    <row r="4" spans="1:11" ht="28.5" customHeight="1" x14ac:dyDescent="0.4">
      <c r="A4" s="67" t="s">
        <v>0</v>
      </c>
      <c r="B4" s="52" t="s">
        <v>201</v>
      </c>
      <c r="C4" s="64" t="s">
        <v>3</v>
      </c>
      <c r="D4" s="65" t="s">
        <v>100</v>
      </c>
      <c r="E4" s="64" t="s">
        <v>99</v>
      </c>
      <c r="F4" s="65" t="s">
        <v>101</v>
      </c>
      <c r="G4" s="65" t="s">
        <v>1</v>
      </c>
      <c r="H4" s="64" t="s">
        <v>43</v>
      </c>
      <c r="I4" s="64" t="s">
        <v>4</v>
      </c>
      <c r="K4" s="3"/>
    </row>
    <row r="5" spans="1:11" ht="24" customHeight="1" x14ac:dyDescent="0.4">
      <c r="A5" s="67"/>
      <c r="B5" s="52" t="s">
        <v>5</v>
      </c>
      <c r="C5" s="16">
        <f>SUM(C6,C15,C20,C26,C35,C42,)</f>
        <v>30</v>
      </c>
      <c r="D5" s="7">
        <v>1</v>
      </c>
      <c r="E5" s="7">
        <v>0</v>
      </c>
      <c r="F5" s="7">
        <v>0.5</v>
      </c>
      <c r="G5" s="7">
        <v>1</v>
      </c>
      <c r="H5" s="7" t="s">
        <v>44</v>
      </c>
      <c r="I5" s="16">
        <f>SUM(I6,I15,I20,I26,I35,I42,)</f>
        <v>0</v>
      </c>
      <c r="K5" s="3"/>
    </row>
    <row r="6" spans="1:11" ht="24" customHeight="1" x14ac:dyDescent="0.4">
      <c r="A6" s="67">
        <v>1.1000000000000001</v>
      </c>
      <c r="B6" s="53" t="s">
        <v>6</v>
      </c>
      <c r="C6" s="13">
        <f>SUM(C7:C13)</f>
        <v>9</v>
      </c>
      <c r="D6" s="13">
        <f t="shared" ref="D6:I6" si="0">SUM(D7:D14)</f>
        <v>0</v>
      </c>
      <c r="E6" s="13">
        <f t="shared" si="0"/>
        <v>0</v>
      </c>
      <c r="F6" s="13">
        <f t="shared" si="0"/>
        <v>0</v>
      </c>
      <c r="G6" s="13">
        <f t="shared" si="0"/>
        <v>0</v>
      </c>
      <c r="H6" s="13">
        <f t="shared" si="0"/>
        <v>0</v>
      </c>
      <c r="I6" s="13">
        <f t="shared" si="0"/>
        <v>0</v>
      </c>
      <c r="K6" s="3"/>
    </row>
    <row r="7" spans="1:11" ht="19.899999999999999" x14ac:dyDescent="0.4">
      <c r="A7" s="68" t="s">
        <v>7</v>
      </c>
      <c r="B7" s="56" t="s">
        <v>9</v>
      </c>
      <c r="C7" s="12">
        <v>2</v>
      </c>
      <c r="D7" s="8"/>
      <c r="E7" s="8"/>
      <c r="F7" s="8"/>
      <c r="G7" s="8"/>
      <c r="H7" s="8"/>
      <c r="I7" s="12">
        <f>SUM(D7:H7)</f>
        <v>0</v>
      </c>
      <c r="K7" s="3"/>
    </row>
    <row r="8" spans="1:11" ht="30.75" x14ac:dyDescent="0.5">
      <c r="A8" s="68" t="s">
        <v>8</v>
      </c>
      <c r="B8" s="54" t="s">
        <v>435</v>
      </c>
      <c r="C8" s="12">
        <v>1</v>
      </c>
      <c r="D8" s="8"/>
      <c r="E8" s="8"/>
      <c r="F8" s="8"/>
      <c r="G8" s="8"/>
      <c r="H8" s="8"/>
      <c r="I8" s="12">
        <f t="shared" ref="I8:I44" si="1">SUM(D8:H8)</f>
        <v>0</v>
      </c>
      <c r="K8" s="4"/>
    </row>
    <row r="9" spans="1:11" ht="15.4" x14ac:dyDescent="0.4">
      <c r="A9" s="68" t="s">
        <v>10</v>
      </c>
      <c r="B9" s="56" t="s">
        <v>15</v>
      </c>
      <c r="C9" s="12">
        <v>1</v>
      </c>
      <c r="D9" s="8"/>
      <c r="E9" s="8"/>
      <c r="F9" s="8"/>
      <c r="G9" s="8"/>
      <c r="H9" s="8"/>
      <c r="I9" s="12">
        <f t="shared" si="1"/>
        <v>0</v>
      </c>
    </row>
    <row r="10" spans="1:11" ht="30.75" x14ac:dyDescent="0.4">
      <c r="A10" s="68" t="s">
        <v>11</v>
      </c>
      <c r="B10" s="56" t="s">
        <v>16</v>
      </c>
      <c r="C10" s="12">
        <v>1</v>
      </c>
      <c r="D10" s="8"/>
      <c r="E10" s="8"/>
      <c r="F10" s="8"/>
      <c r="G10" s="8"/>
      <c r="H10" s="8"/>
      <c r="I10" s="12">
        <f t="shared" si="1"/>
        <v>0</v>
      </c>
    </row>
    <row r="11" spans="1:11" ht="15.4" x14ac:dyDescent="0.4">
      <c r="A11" s="68" t="s">
        <v>12</v>
      </c>
      <c r="B11" s="56" t="s">
        <v>18</v>
      </c>
      <c r="C11" s="12">
        <v>1</v>
      </c>
      <c r="D11" s="8"/>
      <c r="E11" s="8"/>
      <c r="F11" s="8"/>
      <c r="G11" s="8"/>
      <c r="H11" s="8"/>
      <c r="I11" s="12">
        <f t="shared" si="1"/>
        <v>0</v>
      </c>
    </row>
    <row r="12" spans="1:11" ht="30.75" x14ac:dyDescent="0.4">
      <c r="A12" s="68" t="s">
        <v>13</v>
      </c>
      <c r="B12" s="54" t="s">
        <v>17</v>
      </c>
      <c r="C12" s="12">
        <v>2</v>
      </c>
      <c r="D12" s="8"/>
      <c r="E12" s="8"/>
      <c r="F12" s="8"/>
      <c r="G12" s="8"/>
      <c r="H12" s="8"/>
      <c r="I12" s="12">
        <f t="shared" si="1"/>
        <v>0</v>
      </c>
    </row>
    <row r="13" spans="1:11" ht="30.75" x14ac:dyDescent="0.4">
      <c r="A13" s="68" t="s">
        <v>14</v>
      </c>
      <c r="B13" s="54" t="s">
        <v>348</v>
      </c>
      <c r="C13" s="12">
        <v>1</v>
      </c>
      <c r="D13" s="8"/>
      <c r="E13" s="8"/>
      <c r="F13" s="8"/>
      <c r="G13" s="8"/>
      <c r="H13" s="8"/>
      <c r="I13" s="12">
        <f t="shared" si="1"/>
        <v>0</v>
      </c>
    </row>
    <row r="14" spans="1:11" ht="15.4" x14ac:dyDescent="0.4">
      <c r="A14" s="68"/>
      <c r="B14" s="55"/>
      <c r="C14" s="12"/>
      <c r="D14" s="8"/>
      <c r="E14" s="8"/>
      <c r="F14" s="8"/>
      <c r="G14" s="8"/>
      <c r="H14" s="8"/>
      <c r="I14" s="12"/>
    </row>
    <row r="15" spans="1:11" ht="17.25" x14ac:dyDescent="0.4">
      <c r="A15" s="67">
        <v>1.2</v>
      </c>
      <c r="B15" s="53" t="s">
        <v>19</v>
      </c>
      <c r="C15" s="13">
        <f>SUM(C16:C18)</f>
        <v>3</v>
      </c>
      <c r="D15" s="13">
        <f t="shared" ref="D15:I15" si="2">SUM(D16:D18)</f>
        <v>0</v>
      </c>
      <c r="E15" s="13">
        <f t="shared" si="2"/>
        <v>0</v>
      </c>
      <c r="F15" s="13">
        <f t="shared" si="2"/>
        <v>0</v>
      </c>
      <c r="G15" s="13">
        <f t="shared" si="2"/>
        <v>0</v>
      </c>
      <c r="H15" s="13">
        <f t="shared" si="2"/>
        <v>0</v>
      </c>
      <c r="I15" s="13">
        <f t="shared" si="2"/>
        <v>0</v>
      </c>
    </row>
    <row r="16" spans="1:11" ht="15.4" x14ac:dyDescent="0.4">
      <c r="A16" s="68" t="s">
        <v>20</v>
      </c>
      <c r="B16" s="56" t="s">
        <v>45</v>
      </c>
      <c r="C16" s="12">
        <v>1</v>
      </c>
      <c r="D16" s="8"/>
      <c r="E16" s="8"/>
      <c r="F16" s="8"/>
      <c r="G16" s="8"/>
      <c r="H16" s="8"/>
      <c r="I16" s="12">
        <f t="shared" si="1"/>
        <v>0</v>
      </c>
    </row>
    <row r="17" spans="1:9" ht="20" customHeight="1" x14ac:dyDescent="0.4">
      <c r="A17" s="68" t="s">
        <v>21</v>
      </c>
      <c r="B17" s="56" t="s">
        <v>46</v>
      </c>
      <c r="C17" s="12">
        <v>1</v>
      </c>
      <c r="D17" s="8"/>
      <c r="E17" s="8"/>
      <c r="F17" s="8"/>
      <c r="G17" s="8"/>
      <c r="H17" s="8"/>
      <c r="I17" s="12">
        <f t="shared" si="1"/>
        <v>0</v>
      </c>
    </row>
    <row r="18" spans="1:9" ht="30.75" x14ac:dyDescent="0.4">
      <c r="A18" s="68" t="s">
        <v>22</v>
      </c>
      <c r="B18" s="54" t="s">
        <v>47</v>
      </c>
      <c r="C18" s="12">
        <v>1</v>
      </c>
      <c r="D18" s="8"/>
      <c r="E18" s="8"/>
      <c r="F18" s="8"/>
      <c r="G18" s="8"/>
      <c r="H18" s="8"/>
      <c r="I18" s="12">
        <f t="shared" si="1"/>
        <v>0</v>
      </c>
    </row>
    <row r="19" spans="1:9" ht="15.4" x14ac:dyDescent="0.4">
      <c r="A19" s="68"/>
      <c r="B19" s="57"/>
      <c r="C19" s="12"/>
      <c r="D19" s="8"/>
      <c r="E19" s="8"/>
      <c r="F19" s="8"/>
      <c r="G19" s="8"/>
      <c r="H19" s="8"/>
      <c r="I19" s="12"/>
    </row>
    <row r="20" spans="1:9" ht="17.25" x14ac:dyDescent="0.4">
      <c r="A20" s="67">
        <v>1.3</v>
      </c>
      <c r="B20" s="53" t="s">
        <v>2</v>
      </c>
      <c r="C20" s="13">
        <f>SUM(C21:C24)</f>
        <v>4</v>
      </c>
      <c r="D20" s="13">
        <f t="shared" ref="D20:I20" si="3">SUM(D21:D24)</f>
        <v>0</v>
      </c>
      <c r="E20" s="13">
        <f t="shared" si="3"/>
        <v>0</v>
      </c>
      <c r="F20" s="13">
        <f t="shared" si="3"/>
        <v>0</v>
      </c>
      <c r="G20" s="13">
        <f t="shared" si="3"/>
        <v>0</v>
      </c>
      <c r="H20" s="13">
        <f t="shared" si="3"/>
        <v>0</v>
      </c>
      <c r="I20" s="13">
        <f t="shared" si="3"/>
        <v>0</v>
      </c>
    </row>
    <row r="21" spans="1:9" ht="15.4" x14ac:dyDescent="0.4">
      <c r="A21" s="68" t="s">
        <v>23</v>
      </c>
      <c r="B21" s="56" t="s">
        <v>48</v>
      </c>
      <c r="C21" s="12">
        <v>1</v>
      </c>
      <c r="D21" s="8"/>
      <c r="E21" s="8"/>
      <c r="F21" s="8"/>
      <c r="G21" s="8"/>
      <c r="H21" s="8"/>
      <c r="I21" s="12">
        <f t="shared" si="1"/>
        <v>0</v>
      </c>
    </row>
    <row r="22" spans="1:9" ht="15.4" x14ac:dyDescent="0.4">
      <c r="A22" s="68" t="s">
        <v>24</v>
      </c>
      <c r="B22" s="56" t="s">
        <v>49</v>
      </c>
      <c r="C22" s="12">
        <v>1</v>
      </c>
      <c r="D22" s="8"/>
      <c r="E22" s="8"/>
      <c r="F22" s="8"/>
      <c r="G22" s="8"/>
      <c r="H22" s="8"/>
      <c r="I22" s="12">
        <f t="shared" si="1"/>
        <v>0</v>
      </c>
    </row>
    <row r="23" spans="1:9" ht="30.75" x14ac:dyDescent="0.4">
      <c r="A23" s="68" t="s">
        <v>52</v>
      </c>
      <c r="B23" s="56" t="s">
        <v>50</v>
      </c>
      <c r="C23" s="12">
        <v>1</v>
      </c>
      <c r="D23" s="8"/>
      <c r="E23" s="8"/>
      <c r="F23" s="8"/>
      <c r="G23" s="8"/>
      <c r="H23" s="8"/>
      <c r="I23" s="12">
        <f t="shared" si="1"/>
        <v>0</v>
      </c>
    </row>
    <row r="24" spans="1:9" ht="46.15" x14ac:dyDescent="0.4">
      <c r="A24" s="68" t="s">
        <v>25</v>
      </c>
      <c r="B24" s="54" t="s">
        <v>51</v>
      </c>
      <c r="C24" s="12">
        <v>1</v>
      </c>
      <c r="D24" s="8"/>
      <c r="E24" s="8"/>
      <c r="F24" s="8"/>
      <c r="G24" s="8"/>
      <c r="H24" s="8"/>
      <c r="I24" s="12">
        <f t="shared" si="1"/>
        <v>0</v>
      </c>
    </row>
    <row r="25" spans="1:9" ht="15.4" x14ac:dyDescent="0.4">
      <c r="A25" s="68"/>
      <c r="B25" s="56"/>
      <c r="C25" s="12"/>
      <c r="D25" s="8"/>
      <c r="E25" s="8"/>
      <c r="F25" s="8"/>
      <c r="G25" s="8"/>
      <c r="H25" s="8"/>
      <c r="I25" s="12"/>
    </row>
    <row r="26" spans="1:9" ht="17.25" x14ac:dyDescent="0.4">
      <c r="A26" s="67">
        <v>1.4</v>
      </c>
      <c r="B26" s="53" t="s">
        <v>26</v>
      </c>
      <c r="C26" s="13">
        <f>SUM(C27:C33)</f>
        <v>7</v>
      </c>
      <c r="D26" s="13">
        <f t="shared" ref="D26" si="4">SUM(D27:D34)</f>
        <v>0</v>
      </c>
      <c r="E26" s="13">
        <f t="shared" ref="E26" si="5">SUM(E27:E34)</f>
        <v>0</v>
      </c>
      <c r="F26" s="13">
        <f t="shared" ref="F26:G26" si="6">SUM(F27:F34)</f>
        <v>0</v>
      </c>
      <c r="G26" s="13">
        <f t="shared" si="6"/>
        <v>0</v>
      </c>
      <c r="H26" s="13">
        <f t="shared" ref="H26" si="7">SUM(H27:H34)</f>
        <v>0</v>
      </c>
      <c r="I26" s="13">
        <f t="shared" ref="I26" si="8">SUM(I27:I34)</f>
        <v>0</v>
      </c>
    </row>
    <row r="27" spans="1:9" ht="31.5" customHeight="1" x14ac:dyDescent="0.4">
      <c r="A27" s="68" t="s">
        <v>27</v>
      </c>
      <c r="B27" s="54" t="s">
        <v>54</v>
      </c>
      <c r="C27" s="12">
        <v>1</v>
      </c>
      <c r="D27" s="8"/>
      <c r="E27" s="8"/>
      <c r="F27" s="8"/>
      <c r="G27" s="8"/>
      <c r="H27" s="8"/>
      <c r="I27" s="12">
        <f t="shared" si="1"/>
        <v>0</v>
      </c>
    </row>
    <row r="28" spans="1:9" ht="30.75" x14ac:dyDescent="0.4">
      <c r="A28" s="68" t="s">
        <v>28</v>
      </c>
      <c r="B28" s="54" t="s">
        <v>55</v>
      </c>
      <c r="C28" s="12">
        <v>1</v>
      </c>
      <c r="D28" s="8"/>
      <c r="E28" s="8"/>
      <c r="F28" s="8"/>
      <c r="G28" s="8"/>
      <c r="H28" s="8"/>
      <c r="I28" s="12">
        <f t="shared" si="1"/>
        <v>0</v>
      </c>
    </row>
    <row r="29" spans="1:9" ht="41.55" customHeight="1" x14ac:dyDescent="0.4">
      <c r="A29" s="68" t="s">
        <v>29</v>
      </c>
      <c r="B29" s="54" t="s">
        <v>56</v>
      </c>
      <c r="C29" s="12">
        <v>1</v>
      </c>
      <c r="D29" s="8"/>
      <c r="E29" s="8"/>
      <c r="F29" s="8"/>
      <c r="G29" s="8"/>
      <c r="H29" s="8"/>
      <c r="I29" s="12">
        <f t="shared" si="1"/>
        <v>0</v>
      </c>
    </row>
    <row r="30" spans="1:9" ht="30.75" x14ac:dyDescent="0.4">
      <c r="A30" s="68" t="s">
        <v>30</v>
      </c>
      <c r="B30" s="54" t="s">
        <v>57</v>
      </c>
      <c r="C30" s="12">
        <v>1</v>
      </c>
      <c r="D30" s="8"/>
      <c r="E30" s="8"/>
      <c r="F30" s="8"/>
      <c r="G30" s="8"/>
      <c r="H30" s="8"/>
      <c r="I30" s="12">
        <f t="shared" si="1"/>
        <v>0</v>
      </c>
    </row>
    <row r="31" spans="1:9" ht="53" customHeight="1" x14ac:dyDescent="0.4">
      <c r="A31" s="68" t="s">
        <v>31</v>
      </c>
      <c r="B31" s="54" t="s">
        <v>58</v>
      </c>
      <c r="C31" s="12">
        <v>1</v>
      </c>
      <c r="D31" s="8"/>
      <c r="E31" s="8"/>
      <c r="F31" s="8"/>
      <c r="G31" s="8"/>
      <c r="H31" s="8"/>
      <c r="I31" s="12">
        <f t="shared" si="1"/>
        <v>0</v>
      </c>
    </row>
    <row r="32" spans="1:9" ht="35" customHeight="1" x14ac:dyDescent="0.4">
      <c r="A32" s="68" t="s">
        <v>32</v>
      </c>
      <c r="B32" s="54" t="s">
        <v>59</v>
      </c>
      <c r="C32" s="12">
        <v>1</v>
      </c>
      <c r="D32" s="8"/>
      <c r="E32" s="8"/>
      <c r="F32" s="8"/>
      <c r="G32" s="8"/>
      <c r="H32" s="8"/>
      <c r="I32" s="12">
        <f t="shared" si="1"/>
        <v>0</v>
      </c>
    </row>
    <row r="33" spans="1:9" ht="30.75" x14ac:dyDescent="0.4">
      <c r="A33" s="68" t="s">
        <v>33</v>
      </c>
      <c r="B33" s="54" t="s">
        <v>60</v>
      </c>
      <c r="C33" s="12">
        <v>1</v>
      </c>
      <c r="D33" s="8"/>
      <c r="E33" s="8"/>
      <c r="F33" s="8"/>
      <c r="G33" s="8"/>
      <c r="H33" s="8"/>
      <c r="I33" s="12">
        <f t="shared" si="1"/>
        <v>0</v>
      </c>
    </row>
    <row r="34" spans="1:9" ht="15.4" x14ac:dyDescent="0.4">
      <c r="A34" s="68"/>
      <c r="B34" s="59"/>
      <c r="C34" s="12"/>
      <c r="D34" s="8"/>
      <c r="E34" s="8"/>
      <c r="F34" s="8"/>
      <c r="G34" s="8"/>
      <c r="H34" s="11"/>
      <c r="I34" s="12"/>
    </row>
    <row r="35" spans="1:9" ht="17.25" x14ac:dyDescent="0.4">
      <c r="A35" s="67">
        <v>1.5</v>
      </c>
      <c r="B35" s="60" t="s">
        <v>34</v>
      </c>
      <c r="C35" s="13">
        <f>SUM(C36:C40)</f>
        <v>5</v>
      </c>
      <c r="D35" s="13">
        <f>SUM(D36:D40)</f>
        <v>0</v>
      </c>
      <c r="E35" s="13">
        <f>SUM(E36:E40)</f>
        <v>0</v>
      </c>
      <c r="F35" s="13">
        <f t="shared" ref="F35:I35" si="9">SUM(F36:F40)</f>
        <v>0</v>
      </c>
      <c r="G35" s="13">
        <f t="shared" si="9"/>
        <v>0</v>
      </c>
      <c r="H35" s="13">
        <f t="shared" si="9"/>
        <v>0</v>
      </c>
      <c r="I35" s="13">
        <f t="shared" si="9"/>
        <v>0</v>
      </c>
    </row>
    <row r="36" spans="1:9" ht="15.4" x14ac:dyDescent="0.4">
      <c r="A36" s="68" t="s">
        <v>35</v>
      </c>
      <c r="B36" s="56" t="s">
        <v>61</v>
      </c>
      <c r="C36" s="12">
        <v>1</v>
      </c>
      <c r="D36" s="8"/>
      <c r="E36" s="8"/>
      <c r="F36" s="8"/>
      <c r="G36" s="8"/>
      <c r="H36" s="8"/>
      <c r="I36" s="12">
        <f t="shared" si="1"/>
        <v>0</v>
      </c>
    </row>
    <row r="37" spans="1:9" ht="15.4" x14ac:dyDescent="0.4">
      <c r="A37" s="68" t="s">
        <v>36</v>
      </c>
      <c r="B37" s="56" t="s">
        <v>65</v>
      </c>
      <c r="C37" s="12">
        <v>1</v>
      </c>
      <c r="D37" s="8"/>
      <c r="E37" s="8"/>
      <c r="F37" s="8"/>
      <c r="G37" s="8"/>
      <c r="H37" s="8"/>
      <c r="I37" s="12">
        <f t="shared" si="1"/>
        <v>0</v>
      </c>
    </row>
    <row r="38" spans="1:9" ht="15.4" x14ac:dyDescent="0.4">
      <c r="A38" s="68" t="s">
        <v>37</v>
      </c>
      <c r="B38" s="56" t="s">
        <v>62</v>
      </c>
      <c r="C38" s="12">
        <v>1</v>
      </c>
      <c r="D38" s="8"/>
      <c r="E38" s="8"/>
      <c r="F38" s="8"/>
      <c r="G38" s="8"/>
      <c r="H38" s="8"/>
      <c r="I38" s="12">
        <f t="shared" si="1"/>
        <v>0</v>
      </c>
    </row>
    <row r="39" spans="1:9" ht="30.75" x14ac:dyDescent="0.4">
      <c r="A39" s="68" t="s">
        <v>38</v>
      </c>
      <c r="B39" s="56" t="s">
        <v>63</v>
      </c>
      <c r="C39" s="12">
        <v>1</v>
      </c>
      <c r="D39" s="8"/>
      <c r="E39" s="8"/>
      <c r="F39" s="8"/>
      <c r="G39" s="8"/>
      <c r="H39" s="8"/>
      <c r="I39" s="12">
        <f t="shared" si="1"/>
        <v>0</v>
      </c>
    </row>
    <row r="40" spans="1:9" ht="15.4" x14ac:dyDescent="0.4">
      <c r="A40" s="68" t="s">
        <v>39</v>
      </c>
      <c r="B40" s="56" t="s">
        <v>64</v>
      </c>
      <c r="C40" s="12">
        <v>1</v>
      </c>
      <c r="D40" s="8"/>
      <c r="E40" s="8"/>
      <c r="F40" s="8"/>
      <c r="G40" s="8"/>
      <c r="H40" s="8"/>
      <c r="I40" s="12">
        <f t="shared" si="1"/>
        <v>0</v>
      </c>
    </row>
    <row r="41" spans="1:9" ht="15.4" x14ac:dyDescent="0.4">
      <c r="A41" s="68"/>
      <c r="B41" s="62"/>
      <c r="C41" s="12"/>
      <c r="D41" s="8"/>
      <c r="E41" s="8"/>
      <c r="F41" s="8"/>
      <c r="G41" s="8"/>
      <c r="H41" s="8"/>
      <c r="I41" s="12"/>
    </row>
    <row r="42" spans="1:9" ht="17.25" x14ac:dyDescent="0.4">
      <c r="A42" s="67">
        <v>1.6</v>
      </c>
      <c r="B42" s="60" t="s">
        <v>40</v>
      </c>
      <c r="C42" s="13">
        <f t="shared" ref="C42:I42" si="10">SUM(C43:C44)</f>
        <v>2</v>
      </c>
      <c r="D42" s="13">
        <f t="shared" si="10"/>
        <v>0</v>
      </c>
      <c r="E42" s="13">
        <f t="shared" si="10"/>
        <v>0</v>
      </c>
      <c r="F42" s="13">
        <f t="shared" si="10"/>
        <v>0</v>
      </c>
      <c r="G42" s="13">
        <f t="shared" si="10"/>
        <v>0</v>
      </c>
      <c r="H42" s="13">
        <f t="shared" si="10"/>
        <v>0</v>
      </c>
      <c r="I42" s="13">
        <f t="shared" si="10"/>
        <v>0</v>
      </c>
    </row>
    <row r="43" spans="1:9" ht="30.75" x14ac:dyDescent="0.4">
      <c r="A43" s="68" t="s">
        <v>41</v>
      </c>
      <c r="B43" s="56" t="s">
        <v>66</v>
      </c>
      <c r="C43" s="12">
        <v>1</v>
      </c>
      <c r="D43" s="8"/>
      <c r="E43" s="8"/>
      <c r="F43" s="8"/>
      <c r="G43" s="8"/>
      <c r="H43" s="8"/>
      <c r="I43" s="12">
        <f t="shared" si="1"/>
        <v>0</v>
      </c>
    </row>
    <row r="44" spans="1:9" ht="61.15" x14ac:dyDescent="0.4">
      <c r="A44" s="68" t="s">
        <v>42</v>
      </c>
      <c r="B44" s="56" t="s">
        <v>67</v>
      </c>
      <c r="C44" s="12">
        <v>1</v>
      </c>
      <c r="D44" s="8"/>
      <c r="E44" s="8"/>
      <c r="F44" s="8"/>
      <c r="G44" s="8"/>
      <c r="H44" s="8"/>
      <c r="I44" s="12">
        <f t="shared" si="1"/>
        <v>0</v>
      </c>
    </row>
    <row r="45" spans="1:9" x14ac:dyDescent="0.4">
      <c r="A45" s="15"/>
      <c r="B45" s="15"/>
      <c r="C45" s="15"/>
      <c r="D45" s="15"/>
      <c r="E45" s="15"/>
      <c r="F45" s="15"/>
      <c r="G45" s="15"/>
      <c r="H45" s="15"/>
      <c r="I45" s="15"/>
    </row>
  </sheetData>
  <sheetProtection algorithmName="SHA-512" hashValue="rmXgaAT/ezkqL9ngegcyGw91GzxOzEdkutpLXVfY86eTuYVMr9ChYkIYoGK7iysOm2XagM5intxyuaTbD/LJ9w==" saltValue="cMTrwz5iPypHc8gPJxrwiA==" spinCount="100000" sheet="1" objects="1" scenarios="1"/>
  <protectedRanges>
    <protectedRange sqref="D7:H13 D16:H19 D21:H24 D27:H33 D36:H40 D43:G44" name="Range2"/>
    <protectedRange sqref="A2" name="Range1"/>
  </protectedRanges>
  <mergeCells count="2">
    <mergeCell ref="A2:I2"/>
    <mergeCell ref="A1:I1"/>
  </mergeCells>
  <pageMargins left="0.70866141732283472" right="0.51181102362204722" top="0.74803149606299213" bottom="0.55118110236220474" header="0.31496062992125984" footer="0.31496062992125984"/>
  <pageSetup scale="86" fitToHeight="60" orientation="landscape" r:id="rId1"/>
  <headerFooter>
    <oddFooter>Page &amp;P&amp;R&amp;A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9"/>
  <sheetViews>
    <sheetView view="pageBreakPreview" zoomScale="97" zoomScaleNormal="100" zoomScaleSheetLayoutView="97" workbookViewId="0">
      <pane xSplit="2" ySplit="5" topLeftCell="C45" activePane="bottomRight" state="frozen"/>
      <selection pane="topRight" activeCell="C1" sqref="C1"/>
      <selection pane="bottomLeft" activeCell="A6" sqref="A6"/>
      <selection pane="bottomRight" activeCell="B49" sqref="B49"/>
    </sheetView>
  </sheetViews>
  <sheetFormatPr defaultRowHeight="15" x14ac:dyDescent="0.4"/>
  <cols>
    <col min="1" max="1" width="5.44140625" style="1" customWidth="1"/>
    <col min="2" max="2" width="53.1640625" customWidth="1"/>
    <col min="3" max="3" width="9.21875" style="14"/>
    <col min="7" max="7" width="10.0546875" bestFit="1" customWidth="1"/>
    <col min="9" max="9" width="9.21875" style="14"/>
  </cols>
  <sheetData>
    <row r="1" spans="1:10" x14ac:dyDescent="0.4">
      <c r="A1" s="141" t="str">
        <f>'1. Corp. Gov.'!A1</f>
        <v>ASSOCIATION OF PENTECOST CO-OPERATIVE MUTUAL SUPPORT AND SOCIAL SERVICES SOCIETY LIMITED (PENCO APEX)</v>
      </c>
      <c r="B1" s="142"/>
      <c r="C1" s="142"/>
      <c r="D1" s="142"/>
      <c r="E1" s="142"/>
      <c r="F1" s="142"/>
      <c r="G1" s="142"/>
      <c r="H1" s="142"/>
      <c r="I1" s="143"/>
    </row>
    <row r="2" spans="1:10" ht="18" thickBot="1" x14ac:dyDescent="0.45">
      <c r="A2" s="139" t="str">
        <f>'1. Corp. Gov.'!A2:I2</f>
        <v xml:space="preserve">SCOREBOARD FOR OPERATIONAL REVIEW OF : </v>
      </c>
      <c r="B2" s="137"/>
      <c r="C2" s="137"/>
      <c r="D2" s="137"/>
      <c r="E2" s="137"/>
      <c r="F2" s="137"/>
      <c r="G2" s="137"/>
      <c r="H2" s="137"/>
      <c r="I2" s="140"/>
      <c r="J2" s="2"/>
    </row>
    <row r="3" spans="1:10" ht="22.5" x14ac:dyDescent="0.4">
      <c r="A3" s="48" t="s">
        <v>322</v>
      </c>
      <c r="B3" s="51"/>
      <c r="C3" s="63"/>
      <c r="D3" s="63"/>
      <c r="E3" s="63"/>
      <c r="F3" s="63"/>
      <c r="G3" s="63"/>
      <c r="H3" s="63"/>
      <c r="I3" s="63"/>
      <c r="J3" s="2"/>
    </row>
    <row r="4" spans="1:10" ht="30" x14ac:dyDescent="0.4">
      <c r="A4" s="49" t="s">
        <v>0</v>
      </c>
      <c r="B4" s="52" t="s">
        <v>236</v>
      </c>
      <c r="C4" s="64" t="s">
        <v>3</v>
      </c>
      <c r="D4" s="65" t="s">
        <v>100</v>
      </c>
      <c r="E4" s="64" t="s">
        <v>99</v>
      </c>
      <c r="F4" s="65" t="s">
        <v>101</v>
      </c>
      <c r="G4" s="65" t="s">
        <v>1</v>
      </c>
      <c r="H4" s="64" t="s">
        <v>43</v>
      </c>
      <c r="I4" s="64" t="s">
        <v>4</v>
      </c>
    </row>
    <row r="5" spans="1:10" ht="17.25" x14ac:dyDescent="0.4">
      <c r="A5" s="49"/>
      <c r="B5" s="52" t="s">
        <v>5</v>
      </c>
      <c r="C5" s="16">
        <f>SUM(C6,C12,C18,C23,C26,C36,C41,C48)</f>
        <v>90</v>
      </c>
      <c r="D5" s="23" t="s">
        <v>323</v>
      </c>
      <c r="E5" s="7">
        <v>0</v>
      </c>
      <c r="F5" s="7"/>
      <c r="G5" s="23" t="s">
        <v>323</v>
      </c>
      <c r="H5" s="7" t="s">
        <v>44</v>
      </c>
      <c r="I5" s="16">
        <f>SUM(I6,I12,I18,I23,I26,I36,I41,I48)</f>
        <v>0</v>
      </c>
    </row>
    <row r="6" spans="1:10" ht="17.25" x14ac:dyDescent="0.4">
      <c r="A6" s="49">
        <v>2.1</v>
      </c>
      <c r="B6" s="53" t="s">
        <v>73</v>
      </c>
      <c r="C6" s="13">
        <f t="shared" ref="C6:I6" si="0">SUM(C7:C11)</f>
        <v>10</v>
      </c>
      <c r="D6" s="13">
        <f t="shared" si="0"/>
        <v>0</v>
      </c>
      <c r="E6" s="13">
        <f t="shared" si="0"/>
        <v>0</v>
      </c>
      <c r="F6" s="13">
        <f t="shared" si="0"/>
        <v>0</v>
      </c>
      <c r="G6" s="13">
        <f t="shared" si="0"/>
        <v>0</v>
      </c>
      <c r="H6" s="13">
        <f t="shared" si="0"/>
        <v>0</v>
      </c>
      <c r="I6" s="13">
        <f t="shared" si="0"/>
        <v>0</v>
      </c>
    </row>
    <row r="7" spans="1:10" ht="30.75" x14ac:dyDescent="0.4">
      <c r="A7" s="50" t="s">
        <v>132</v>
      </c>
      <c r="B7" s="54" t="s">
        <v>168</v>
      </c>
      <c r="C7" s="12">
        <v>3</v>
      </c>
      <c r="D7" s="8"/>
      <c r="E7" s="8"/>
      <c r="F7" s="8"/>
      <c r="G7" s="8"/>
      <c r="H7" s="8"/>
      <c r="I7" s="12">
        <f>SUM(D7:H7)</f>
        <v>0</v>
      </c>
    </row>
    <row r="8" spans="1:10" ht="46.15" x14ac:dyDescent="0.4">
      <c r="A8" s="50" t="s">
        <v>133</v>
      </c>
      <c r="B8" s="54" t="s">
        <v>169</v>
      </c>
      <c r="C8" s="12">
        <v>3</v>
      </c>
      <c r="D8" s="8"/>
      <c r="E8" s="8"/>
      <c r="F8" s="8"/>
      <c r="G8" s="8"/>
      <c r="H8" s="8"/>
      <c r="I8" s="12">
        <f>SUM(D8:H8)</f>
        <v>0</v>
      </c>
    </row>
    <row r="9" spans="1:10" ht="30.75" x14ac:dyDescent="0.4">
      <c r="A9" s="50" t="s">
        <v>134</v>
      </c>
      <c r="B9" s="54" t="s">
        <v>170</v>
      </c>
      <c r="C9" s="12">
        <v>3</v>
      </c>
      <c r="D9" s="8"/>
      <c r="E9" s="8"/>
      <c r="F9" s="8"/>
      <c r="G9" s="8"/>
      <c r="H9" s="8"/>
      <c r="I9" s="12">
        <f>SUM(D9:H9)</f>
        <v>0</v>
      </c>
    </row>
    <row r="10" spans="1:10" ht="45.75" x14ac:dyDescent="0.4">
      <c r="A10" s="50" t="s">
        <v>135</v>
      </c>
      <c r="B10" s="54" t="s">
        <v>171</v>
      </c>
      <c r="C10" s="12">
        <v>1</v>
      </c>
      <c r="D10" s="8"/>
      <c r="E10" s="8"/>
      <c r="F10" s="8"/>
      <c r="G10" s="8"/>
      <c r="H10" s="8"/>
      <c r="I10" s="12">
        <f>SUM(D10:H10)</f>
        <v>0</v>
      </c>
    </row>
    <row r="11" spans="1:10" ht="15.4" x14ac:dyDescent="0.4">
      <c r="A11" s="50"/>
      <c r="B11" s="55"/>
      <c r="C11" s="12"/>
      <c r="D11" s="8"/>
      <c r="E11" s="8"/>
      <c r="F11" s="8"/>
      <c r="G11" s="8"/>
      <c r="H11" s="8"/>
      <c r="I11" s="12"/>
    </row>
    <row r="12" spans="1:10" ht="17.25" x14ac:dyDescent="0.4">
      <c r="A12" s="49">
        <v>2.2000000000000002</v>
      </c>
      <c r="B12" s="53" t="s">
        <v>136</v>
      </c>
      <c r="C12" s="13">
        <f>SUM(C13:C16)</f>
        <v>12</v>
      </c>
      <c r="D12" s="13">
        <f t="shared" ref="D12:I12" si="1">SUM(D13:D16)</f>
        <v>0</v>
      </c>
      <c r="E12" s="13">
        <f t="shared" si="1"/>
        <v>0</v>
      </c>
      <c r="F12" s="13">
        <f t="shared" si="1"/>
        <v>0</v>
      </c>
      <c r="G12" s="13"/>
      <c r="H12" s="13">
        <f t="shared" si="1"/>
        <v>0</v>
      </c>
      <c r="I12" s="13">
        <f t="shared" si="1"/>
        <v>0</v>
      </c>
    </row>
    <row r="13" spans="1:10" ht="24" customHeight="1" x14ac:dyDescent="0.4">
      <c r="A13" s="50" t="s">
        <v>137</v>
      </c>
      <c r="B13" s="56" t="s">
        <v>195</v>
      </c>
      <c r="C13" s="12">
        <v>3</v>
      </c>
      <c r="D13" s="8"/>
      <c r="E13" s="8"/>
      <c r="F13" s="8"/>
      <c r="G13" s="8"/>
      <c r="H13" s="8"/>
      <c r="I13" s="12">
        <f>SUM(D13:H13)</f>
        <v>0</v>
      </c>
    </row>
    <row r="14" spans="1:10" ht="35" customHeight="1" x14ac:dyDescent="0.4">
      <c r="A14" s="50" t="s">
        <v>138</v>
      </c>
      <c r="B14" s="54" t="s">
        <v>172</v>
      </c>
      <c r="C14" s="12">
        <v>2</v>
      </c>
      <c r="D14" s="8"/>
      <c r="E14" s="8"/>
      <c r="F14" s="8"/>
      <c r="G14" s="8"/>
      <c r="H14" s="8"/>
      <c r="I14" s="12">
        <f>SUM(D14:H14)</f>
        <v>0</v>
      </c>
    </row>
    <row r="15" spans="1:10" ht="30.75" x14ac:dyDescent="0.4">
      <c r="A15" s="50" t="s">
        <v>139</v>
      </c>
      <c r="B15" s="54" t="s">
        <v>173</v>
      </c>
      <c r="C15" s="12">
        <v>2</v>
      </c>
      <c r="D15" s="8"/>
      <c r="E15" s="8"/>
      <c r="F15" s="8"/>
      <c r="G15" s="8"/>
      <c r="H15" s="8"/>
      <c r="I15" s="12">
        <f>SUM(D15:H15)</f>
        <v>0</v>
      </c>
    </row>
    <row r="16" spans="1:10" ht="61.15" x14ac:dyDescent="0.4">
      <c r="A16" s="50" t="s">
        <v>140</v>
      </c>
      <c r="B16" s="54" t="s">
        <v>174</v>
      </c>
      <c r="C16" s="12">
        <v>5</v>
      </c>
      <c r="D16" s="8"/>
      <c r="E16" s="8"/>
      <c r="F16" s="8"/>
      <c r="G16" s="8"/>
      <c r="H16" s="8"/>
      <c r="I16" s="12">
        <f>SUM(D16:H16)</f>
        <v>0</v>
      </c>
    </row>
    <row r="17" spans="1:9" ht="15.4" x14ac:dyDescent="0.4">
      <c r="A17" s="50"/>
      <c r="B17" s="57"/>
      <c r="C17" s="12"/>
      <c r="D17" s="8"/>
      <c r="E17" s="8"/>
      <c r="F17" s="8"/>
      <c r="G17" s="8"/>
      <c r="H17" s="8"/>
      <c r="I17" s="12"/>
    </row>
    <row r="18" spans="1:9" ht="17.25" x14ac:dyDescent="0.4">
      <c r="A18" s="49">
        <v>2.2999999999999998</v>
      </c>
      <c r="B18" s="53" t="s">
        <v>75</v>
      </c>
      <c r="C18" s="13">
        <f>SUM(C19:C21)</f>
        <v>10</v>
      </c>
      <c r="D18" s="13">
        <f>SUM(D19:D21)</f>
        <v>0</v>
      </c>
      <c r="E18" s="13">
        <f>SUM(E19:E21)</f>
        <v>0</v>
      </c>
      <c r="F18" s="13">
        <f>SUM(F19:F21)</f>
        <v>0</v>
      </c>
      <c r="G18" s="13"/>
      <c r="H18" s="13">
        <f>SUM(H19:H21)</f>
        <v>0</v>
      </c>
      <c r="I18" s="13">
        <f>SUM(I19:I21)</f>
        <v>0</v>
      </c>
    </row>
    <row r="19" spans="1:9" ht="45.75" x14ac:dyDescent="0.4">
      <c r="A19" s="50" t="s">
        <v>144</v>
      </c>
      <c r="B19" s="58" t="s">
        <v>175</v>
      </c>
      <c r="C19" s="12">
        <v>5</v>
      </c>
      <c r="D19" s="8"/>
      <c r="E19" s="8"/>
      <c r="F19" s="8"/>
      <c r="G19" s="8"/>
      <c r="H19" s="8"/>
      <c r="I19" s="12">
        <f>SUM(D19:H19)</f>
        <v>0</v>
      </c>
    </row>
    <row r="20" spans="1:9" ht="35.549999999999997" customHeight="1" x14ac:dyDescent="0.4">
      <c r="A20" s="50" t="s">
        <v>145</v>
      </c>
      <c r="B20" s="56" t="s">
        <v>177</v>
      </c>
      <c r="C20" s="12">
        <v>2</v>
      </c>
      <c r="D20" s="8"/>
      <c r="E20" s="8"/>
      <c r="F20" s="8"/>
      <c r="G20" s="8"/>
      <c r="H20" s="8"/>
      <c r="I20" s="12">
        <f>SUM(D20:H20)</f>
        <v>0</v>
      </c>
    </row>
    <row r="21" spans="1:9" ht="24.5" customHeight="1" x14ac:dyDescent="0.4">
      <c r="A21" s="50" t="s">
        <v>146</v>
      </c>
      <c r="B21" s="56" t="s">
        <v>176</v>
      </c>
      <c r="C21" s="12">
        <v>3</v>
      </c>
      <c r="D21" s="8"/>
      <c r="E21" s="8"/>
      <c r="F21" s="8"/>
      <c r="G21" s="8"/>
      <c r="H21" s="8"/>
      <c r="I21" s="12">
        <f>SUM(D21:H21)</f>
        <v>0</v>
      </c>
    </row>
    <row r="22" spans="1:9" ht="15.4" x14ac:dyDescent="0.4">
      <c r="A22" s="50"/>
      <c r="B22" s="56"/>
      <c r="C22" s="12"/>
      <c r="D22" s="8"/>
      <c r="E22" s="8"/>
      <c r="F22" s="8"/>
      <c r="G22" s="8"/>
      <c r="H22" s="8"/>
      <c r="I22" s="12"/>
    </row>
    <row r="23" spans="1:9" ht="17.25" x14ac:dyDescent="0.4">
      <c r="A23" s="49">
        <v>2.4</v>
      </c>
      <c r="B23" s="53" t="s">
        <v>76</v>
      </c>
      <c r="C23" s="13">
        <f>SUM(C24:C24)</f>
        <v>1</v>
      </c>
      <c r="D23" s="13"/>
      <c r="E23" s="13"/>
      <c r="F23" s="13"/>
      <c r="G23" s="13"/>
      <c r="H23" s="13"/>
      <c r="I23" s="13">
        <f>SUM(I24:I25)</f>
        <v>0</v>
      </c>
    </row>
    <row r="24" spans="1:9" ht="46.15" x14ac:dyDescent="0.4">
      <c r="A24" s="50" t="s">
        <v>147</v>
      </c>
      <c r="B24" s="54" t="s">
        <v>178</v>
      </c>
      <c r="C24" s="12">
        <v>1</v>
      </c>
      <c r="D24" s="8"/>
      <c r="E24" s="8"/>
      <c r="F24" s="8"/>
      <c r="G24" s="8"/>
      <c r="H24" s="8"/>
      <c r="I24" s="12">
        <f>SUM(D24:H24)</f>
        <v>0</v>
      </c>
    </row>
    <row r="25" spans="1:9" ht="15.4" x14ac:dyDescent="0.4">
      <c r="A25" s="50"/>
      <c r="B25" s="59"/>
      <c r="C25" s="12"/>
      <c r="D25" s="8"/>
      <c r="E25" s="8"/>
      <c r="F25" s="8"/>
      <c r="G25" s="8"/>
      <c r="H25" s="11"/>
      <c r="I25" s="12"/>
    </row>
    <row r="26" spans="1:9" ht="17.25" x14ac:dyDescent="0.4">
      <c r="A26" s="49">
        <v>2.5</v>
      </c>
      <c r="B26" s="60" t="s">
        <v>77</v>
      </c>
      <c r="C26" s="13">
        <f t="shared" ref="C26:I26" si="2">SUM(C27:C34)</f>
        <v>30</v>
      </c>
      <c r="D26" s="13">
        <f t="shared" si="2"/>
        <v>0</v>
      </c>
      <c r="E26" s="13">
        <f t="shared" si="2"/>
        <v>0</v>
      </c>
      <c r="F26" s="13">
        <f t="shared" si="2"/>
        <v>0</v>
      </c>
      <c r="G26" s="13">
        <f t="shared" si="2"/>
        <v>0</v>
      </c>
      <c r="H26" s="13">
        <f t="shared" si="2"/>
        <v>0</v>
      </c>
      <c r="I26" s="13">
        <f t="shared" si="2"/>
        <v>0</v>
      </c>
    </row>
    <row r="27" spans="1:9" ht="30.75" x14ac:dyDescent="0.4">
      <c r="A27" s="50" t="s">
        <v>148</v>
      </c>
      <c r="B27" s="54" t="s">
        <v>179</v>
      </c>
      <c r="C27" s="12">
        <v>0</v>
      </c>
      <c r="D27" s="8"/>
      <c r="E27" s="8"/>
      <c r="F27" s="8"/>
      <c r="G27" s="8"/>
      <c r="H27" s="8"/>
      <c r="I27" s="12">
        <f t="shared" ref="I27:I34" si="3">SUM(D27:H27)</f>
        <v>0</v>
      </c>
    </row>
    <row r="28" spans="1:9" ht="61.5" x14ac:dyDescent="0.4">
      <c r="A28" s="50" t="s">
        <v>149</v>
      </c>
      <c r="B28" s="54" t="s">
        <v>180</v>
      </c>
      <c r="C28" s="12">
        <v>5</v>
      </c>
      <c r="D28" s="8"/>
      <c r="E28" s="8"/>
      <c r="F28" s="8"/>
      <c r="G28" s="8"/>
      <c r="H28" s="8"/>
      <c r="I28" s="12">
        <f t="shared" si="3"/>
        <v>0</v>
      </c>
    </row>
    <row r="29" spans="1:9" ht="65.55" customHeight="1" x14ac:dyDescent="0.4">
      <c r="A29" s="50" t="s">
        <v>150</v>
      </c>
      <c r="B29" s="54" t="s">
        <v>181</v>
      </c>
      <c r="C29" s="12">
        <v>5</v>
      </c>
      <c r="D29" s="8"/>
      <c r="E29" s="8"/>
      <c r="F29" s="8"/>
      <c r="G29" s="8"/>
      <c r="H29" s="8"/>
      <c r="I29" s="12">
        <f t="shared" si="3"/>
        <v>0</v>
      </c>
    </row>
    <row r="30" spans="1:9" ht="45.75" x14ac:dyDescent="0.4">
      <c r="A30" s="50" t="s">
        <v>151</v>
      </c>
      <c r="B30" s="54" t="s">
        <v>196</v>
      </c>
      <c r="C30" s="12">
        <v>5</v>
      </c>
      <c r="D30" s="8"/>
      <c r="E30" s="8"/>
      <c r="F30" s="8"/>
      <c r="G30" s="8"/>
      <c r="H30" s="8"/>
      <c r="I30" s="12">
        <f t="shared" si="3"/>
        <v>0</v>
      </c>
    </row>
    <row r="31" spans="1:9" ht="45.75" x14ac:dyDescent="0.4">
      <c r="A31" s="50" t="s">
        <v>152</v>
      </c>
      <c r="B31" s="54" t="s">
        <v>182</v>
      </c>
      <c r="C31" s="12">
        <v>3</v>
      </c>
      <c r="D31" s="8"/>
      <c r="E31" s="8"/>
      <c r="F31" s="8"/>
      <c r="G31" s="8"/>
      <c r="H31" s="8"/>
      <c r="I31" s="12">
        <f t="shared" si="3"/>
        <v>0</v>
      </c>
    </row>
    <row r="32" spans="1:9" ht="61.5" x14ac:dyDescent="0.4">
      <c r="A32" s="50" t="s">
        <v>153</v>
      </c>
      <c r="B32" s="54" t="s">
        <v>183</v>
      </c>
      <c r="C32" s="12">
        <v>2</v>
      </c>
      <c r="D32" s="8"/>
      <c r="E32" s="8"/>
      <c r="F32" s="8"/>
      <c r="G32" s="8"/>
      <c r="H32" s="8"/>
      <c r="I32" s="12">
        <f t="shared" si="3"/>
        <v>0</v>
      </c>
    </row>
    <row r="33" spans="1:9" ht="60.75" x14ac:dyDescent="0.4">
      <c r="A33" s="50" t="s">
        <v>154</v>
      </c>
      <c r="B33" s="56" t="s">
        <v>184</v>
      </c>
      <c r="C33" s="12">
        <v>7</v>
      </c>
      <c r="D33" s="8"/>
      <c r="E33" s="8"/>
      <c r="F33" s="8"/>
      <c r="G33" s="8"/>
      <c r="H33" s="8"/>
      <c r="I33" s="12">
        <f t="shared" si="3"/>
        <v>0</v>
      </c>
    </row>
    <row r="34" spans="1:9" ht="15.4" x14ac:dyDescent="0.45">
      <c r="A34" s="50" t="s">
        <v>155</v>
      </c>
      <c r="B34" s="61" t="s">
        <v>185</v>
      </c>
      <c r="C34" s="12">
        <v>3</v>
      </c>
      <c r="D34" s="8"/>
      <c r="E34" s="8"/>
      <c r="F34" s="8"/>
      <c r="G34" s="8"/>
      <c r="H34" s="8"/>
      <c r="I34" s="12">
        <f t="shared" si="3"/>
        <v>0</v>
      </c>
    </row>
    <row r="35" spans="1:9" ht="15.4" x14ac:dyDescent="0.4">
      <c r="A35" s="50"/>
      <c r="B35" s="62"/>
      <c r="C35" s="12"/>
      <c r="D35" s="8"/>
      <c r="E35" s="8"/>
      <c r="F35" s="8"/>
      <c r="G35" s="8"/>
      <c r="H35" s="8"/>
      <c r="I35" s="12"/>
    </row>
    <row r="36" spans="1:9" ht="17.25" x14ac:dyDescent="0.4">
      <c r="A36" s="49">
        <v>2.6</v>
      </c>
      <c r="B36" s="60" t="s">
        <v>156</v>
      </c>
      <c r="C36" s="13">
        <f t="shared" ref="C36:I36" si="4">SUM(C37:C39)</f>
        <v>10</v>
      </c>
      <c r="D36" s="13">
        <f t="shared" si="4"/>
        <v>0</v>
      </c>
      <c r="E36" s="13">
        <f t="shared" si="4"/>
        <v>0</v>
      </c>
      <c r="F36" s="13">
        <f t="shared" si="4"/>
        <v>0</v>
      </c>
      <c r="G36" s="13">
        <f t="shared" si="4"/>
        <v>0</v>
      </c>
      <c r="H36" s="13">
        <f t="shared" si="4"/>
        <v>0</v>
      </c>
      <c r="I36" s="13">
        <f t="shared" si="4"/>
        <v>0</v>
      </c>
    </row>
    <row r="37" spans="1:9" ht="30.75" x14ac:dyDescent="0.4">
      <c r="A37" s="50" t="s">
        <v>157</v>
      </c>
      <c r="B37" s="54" t="s">
        <v>197</v>
      </c>
      <c r="C37" s="12">
        <v>2</v>
      </c>
      <c r="D37" s="8"/>
      <c r="E37" s="8"/>
      <c r="F37" s="8"/>
      <c r="G37" s="8"/>
      <c r="H37" s="8"/>
      <c r="I37" s="12">
        <f>SUM(D37:H37)</f>
        <v>0</v>
      </c>
    </row>
    <row r="38" spans="1:9" ht="91.5" x14ac:dyDescent="0.4">
      <c r="A38" s="50" t="s">
        <v>158</v>
      </c>
      <c r="B38" s="54" t="s">
        <v>186</v>
      </c>
      <c r="C38" s="12">
        <v>5</v>
      </c>
      <c r="D38" s="8"/>
      <c r="E38" s="8"/>
      <c r="F38" s="8"/>
      <c r="G38" s="8"/>
      <c r="H38" s="8"/>
      <c r="I38" s="12">
        <f>SUM(D38:H38)</f>
        <v>0</v>
      </c>
    </row>
    <row r="39" spans="1:9" ht="61.15" x14ac:dyDescent="0.4">
      <c r="A39" s="50" t="s">
        <v>159</v>
      </c>
      <c r="B39" s="54" t="s">
        <v>198</v>
      </c>
      <c r="C39" s="12">
        <v>3</v>
      </c>
      <c r="D39" s="8"/>
      <c r="E39" s="8"/>
      <c r="F39" s="8"/>
      <c r="G39" s="8"/>
      <c r="H39" s="8"/>
      <c r="I39" s="12">
        <f>SUM(D39:H39)</f>
        <v>0</v>
      </c>
    </row>
    <row r="40" spans="1:9" ht="15.4" x14ac:dyDescent="0.4">
      <c r="A40" s="50"/>
      <c r="B40" s="62"/>
      <c r="C40" s="12"/>
      <c r="D40" s="8"/>
      <c r="E40" s="8"/>
      <c r="F40" s="8"/>
      <c r="G40" s="8"/>
      <c r="H40" s="8"/>
      <c r="I40" s="12"/>
    </row>
    <row r="41" spans="1:9" ht="17.25" x14ac:dyDescent="0.4">
      <c r="A41" s="49">
        <v>2.7</v>
      </c>
      <c r="B41" s="60" t="s">
        <v>79</v>
      </c>
      <c r="C41" s="13">
        <f>SUM(C42:C46)</f>
        <v>12</v>
      </c>
      <c r="D41" s="13">
        <f t="shared" ref="D41:I41" si="5">SUM(D42:D46)</f>
        <v>0</v>
      </c>
      <c r="E41" s="13">
        <f t="shared" si="5"/>
        <v>0</v>
      </c>
      <c r="F41" s="13">
        <f t="shared" si="5"/>
        <v>0</v>
      </c>
      <c r="G41" s="13">
        <f t="shared" si="5"/>
        <v>0</v>
      </c>
      <c r="H41" s="13">
        <f t="shared" si="5"/>
        <v>0</v>
      </c>
      <c r="I41" s="13">
        <f t="shared" si="5"/>
        <v>0</v>
      </c>
    </row>
    <row r="42" spans="1:9" ht="15.4" x14ac:dyDescent="0.4">
      <c r="A42" s="50" t="s">
        <v>160</v>
      </c>
      <c r="B42" s="54" t="s">
        <v>187</v>
      </c>
      <c r="C42" s="12">
        <v>2</v>
      </c>
      <c r="D42" s="8"/>
      <c r="E42" s="8"/>
      <c r="F42" s="8"/>
      <c r="G42" s="8"/>
      <c r="H42" s="8"/>
      <c r="I42" s="12">
        <f t="shared" ref="I42:I46" si="6">SUM(D42:H42)</f>
        <v>0</v>
      </c>
    </row>
    <row r="43" spans="1:9" ht="46.15" x14ac:dyDescent="0.4">
      <c r="A43" s="50" t="s">
        <v>161</v>
      </c>
      <c r="B43" s="54" t="s">
        <v>199</v>
      </c>
      <c r="C43" s="12">
        <v>3</v>
      </c>
      <c r="D43" s="8"/>
      <c r="E43" s="8"/>
      <c r="F43" s="8"/>
      <c r="G43" s="8"/>
      <c r="H43" s="8"/>
      <c r="I43" s="12">
        <f t="shared" si="6"/>
        <v>0</v>
      </c>
    </row>
    <row r="44" spans="1:9" ht="30.75" x14ac:dyDescent="0.4">
      <c r="A44" s="50" t="s">
        <v>162</v>
      </c>
      <c r="B44" s="54" t="s">
        <v>188</v>
      </c>
      <c r="C44" s="12">
        <v>3</v>
      </c>
      <c r="D44" s="8"/>
      <c r="E44" s="8"/>
      <c r="F44" s="8"/>
      <c r="G44" s="8"/>
      <c r="H44" s="8"/>
      <c r="I44" s="12">
        <f t="shared" si="6"/>
        <v>0</v>
      </c>
    </row>
    <row r="45" spans="1:9" ht="60.75" x14ac:dyDescent="0.4">
      <c r="A45" s="50" t="s">
        <v>163</v>
      </c>
      <c r="B45" s="54" t="s">
        <v>189</v>
      </c>
      <c r="C45" s="12">
        <v>3</v>
      </c>
      <c r="D45" s="8"/>
      <c r="E45" s="8"/>
      <c r="F45" s="8"/>
      <c r="G45" s="8"/>
      <c r="H45" s="8"/>
      <c r="I45" s="12">
        <f t="shared" si="6"/>
        <v>0</v>
      </c>
    </row>
    <row r="46" spans="1:9" ht="30.75" x14ac:dyDescent="0.4">
      <c r="A46" s="50" t="s">
        <v>164</v>
      </c>
      <c r="B46" s="56" t="s">
        <v>190</v>
      </c>
      <c r="C46" s="12">
        <v>1</v>
      </c>
      <c r="D46" s="8"/>
      <c r="E46" s="8"/>
      <c r="F46" s="8"/>
      <c r="G46" s="8"/>
      <c r="H46" s="8"/>
      <c r="I46" s="12">
        <f t="shared" si="6"/>
        <v>0</v>
      </c>
    </row>
    <row r="47" spans="1:9" ht="15.4" x14ac:dyDescent="0.4">
      <c r="A47" s="50"/>
      <c r="B47" s="62"/>
      <c r="C47" s="12"/>
      <c r="D47" s="8"/>
      <c r="E47" s="8"/>
      <c r="F47" s="8"/>
      <c r="G47" s="8"/>
      <c r="H47" s="8"/>
      <c r="I47" s="12"/>
    </row>
    <row r="48" spans="1:9" ht="17.25" x14ac:dyDescent="0.4">
      <c r="A48" s="49">
        <v>2.8</v>
      </c>
      <c r="B48" s="60" t="s">
        <v>80</v>
      </c>
      <c r="C48" s="13">
        <f>SUM(C49:C51)</f>
        <v>5</v>
      </c>
      <c r="D48" s="13">
        <f t="shared" ref="D48:I48" si="7">SUM(D49:D51)</f>
        <v>0</v>
      </c>
      <c r="E48" s="13">
        <f t="shared" si="7"/>
        <v>0</v>
      </c>
      <c r="F48" s="13">
        <f t="shared" si="7"/>
        <v>0</v>
      </c>
      <c r="G48" s="13">
        <f t="shared" si="7"/>
        <v>0</v>
      </c>
      <c r="H48" s="13">
        <f t="shared" si="7"/>
        <v>0</v>
      </c>
      <c r="I48" s="13">
        <f t="shared" si="7"/>
        <v>0</v>
      </c>
    </row>
    <row r="49" spans="1:9" ht="45.4" x14ac:dyDescent="0.4">
      <c r="A49" s="50" t="s">
        <v>165</v>
      </c>
      <c r="B49" s="56" t="s">
        <v>193</v>
      </c>
      <c r="C49" s="12">
        <v>1</v>
      </c>
      <c r="D49" s="8"/>
      <c r="E49" s="8"/>
      <c r="F49" s="8"/>
      <c r="G49" s="8"/>
      <c r="H49" s="8"/>
      <c r="I49" s="12">
        <f t="shared" ref="I49:I51" si="8">SUM(D49:H49)</f>
        <v>0</v>
      </c>
    </row>
    <row r="50" spans="1:9" ht="61.5" x14ac:dyDescent="0.4">
      <c r="A50" s="50" t="s">
        <v>166</v>
      </c>
      <c r="B50" s="54" t="s">
        <v>191</v>
      </c>
      <c r="C50" s="12">
        <v>2</v>
      </c>
      <c r="D50" s="8"/>
      <c r="E50" s="8"/>
      <c r="F50" s="8"/>
      <c r="G50" s="8"/>
      <c r="H50" s="8"/>
      <c r="I50" s="12">
        <f t="shared" si="8"/>
        <v>0</v>
      </c>
    </row>
    <row r="51" spans="1:9" ht="30.75" x14ac:dyDescent="0.4">
      <c r="A51" s="50" t="s">
        <v>167</v>
      </c>
      <c r="B51" s="54" t="s">
        <v>192</v>
      </c>
      <c r="C51" s="12">
        <v>2</v>
      </c>
      <c r="D51" s="8"/>
      <c r="E51" s="8"/>
      <c r="F51" s="8"/>
      <c r="G51" s="8"/>
      <c r="H51" s="8"/>
      <c r="I51" s="12">
        <f t="shared" si="8"/>
        <v>0</v>
      </c>
    </row>
    <row r="52" spans="1:9" ht="15.4" x14ac:dyDescent="0.4">
      <c r="A52" s="50"/>
      <c r="B52" s="62"/>
      <c r="C52" s="12"/>
      <c r="D52" s="8"/>
      <c r="E52" s="8"/>
      <c r="F52" s="8"/>
      <c r="G52" s="8"/>
      <c r="H52" s="8"/>
      <c r="I52" s="12"/>
    </row>
    <row r="53" spans="1:9" x14ac:dyDescent="0.4">
      <c r="A53" s="15"/>
      <c r="B53" s="15"/>
      <c r="C53" s="15"/>
      <c r="D53" s="15"/>
      <c r="E53" s="15"/>
      <c r="F53" s="15"/>
      <c r="G53" s="15"/>
      <c r="H53" s="15"/>
      <c r="I53" s="15"/>
    </row>
    <row r="76" ht="15.5" customHeight="1" x14ac:dyDescent="0.4"/>
    <row r="77" ht="69.5" customHeight="1" x14ac:dyDescent="0.4"/>
    <row r="79" ht="15.5" customHeight="1" x14ac:dyDescent="0.4"/>
  </sheetData>
  <sheetProtection algorithmName="SHA-512" hashValue="LvG+cTa8J9qpINLLOtmbwvleqB5CXEyeKGGUaomJrxTcULBsWBatLOIVGzeYaOOriKy6w6hQ9d0wv0eV9IgHFQ==" saltValue="Pd5QZuNzVZy2lR3YHEMHGg==" spinCount="100000" sheet="1" objects="1" scenarios="1"/>
  <protectedRanges>
    <protectedRange sqref="D7:H10 D13:H16 D19:H21 D24:H34 D37:I39 D42:I46 D49:H51" name="Range1"/>
  </protectedRanges>
  <mergeCells count="2">
    <mergeCell ref="A2:I2"/>
    <mergeCell ref="A1:I1"/>
  </mergeCells>
  <pageMargins left="0.70866141732283472" right="0.70866141732283472" top="0.74803149606299213" bottom="0.74803149606299213" header="0.31496062992125984" footer="0.31496062992125984"/>
  <pageSetup scale="83" fitToHeight="6" orientation="landscape" r:id="rId1"/>
  <headerFooter>
    <oddFooter>Page &amp;P&amp;R&amp;A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3"/>
  <sheetViews>
    <sheetView view="pageBreakPreview" zoomScale="121" zoomScaleNormal="100" zoomScaleSheetLayoutView="121" workbookViewId="0">
      <pane xSplit="2" ySplit="5" topLeftCell="D11" activePane="bottomRight" state="frozen"/>
      <selection pane="topRight" activeCell="C1" sqref="C1"/>
      <selection pane="bottomLeft" activeCell="A6" sqref="A6"/>
      <selection pane="bottomRight" activeCell="B14" sqref="B14"/>
    </sheetView>
  </sheetViews>
  <sheetFormatPr defaultRowHeight="15" x14ac:dyDescent="0.4"/>
  <cols>
    <col min="1" max="1" width="5.44140625" style="1" customWidth="1"/>
    <col min="2" max="2" width="57.5546875" customWidth="1"/>
    <col min="3" max="3" width="9.21875" style="14"/>
    <col min="9" max="9" width="10.94140625" style="14" customWidth="1"/>
    <col min="10" max="10" width="0.1640625" customWidth="1"/>
  </cols>
  <sheetData>
    <row r="1" spans="1:10" ht="15.4" thickBot="1" x14ac:dyDescent="0.45">
      <c r="A1" s="147" t="str">
        <f>'1. Corp. Gov.'!A1</f>
        <v>ASSOCIATION OF PENTECOST CO-OPERATIVE MUTUAL SUPPORT AND SOCIAL SERVICES SOCIETY LIMITED (PENCO APEX)</v>
      </c>
      <c r="B1" s="148"/>
      <c r="C1" s="148"/>
      <c r="D1" s="148"/>
      <c r="E1" s="148"/>
      <c r="F1" s="148"/>
      <c r="G1" s="148"/>
      <c r="H1" s="148"/>
      <c r="I1" s="148"/>
    </row>
    <row r="2" spans="1:10" ht="15.4" thickBot="1" x14ac:dyDescent="0.45">
      <c r="A2" s="144" t="str">
        <f>'1. Corp. Gov.'!A2:I2</f>
        <v xml:space="preserve">SCOREBOARD FOR OPERATIONAL REVIEW OF : </v>
      </c>
      <c r="B2" s="145"/>
      <c r="C2" s="145"/>
      <c r="D2" s="145"/>
      <c r="E2" s="145"/>
      <c r="F2" s="145"/>
      <c r="G2" s="145"/>
      <c r="H2" s="145"/>
      <c r="I2" s="146"/>
      <c r="J2" s="2"/>
    </row>
    <row r="3" spans="1:10" ht="22.5" x14ac:dyDescent="0.4">
      <c r="A3" s="66" t="s">
        <v>322</v>
      </c>
      <c r="B3" s="51"/>
      <c r="C3" s="63"/>
      <c r="D3" s="63"/>
      <c r="E3" s="63"/>
      <c r="F3" s="63"/>
      <c r="G3" s="63"/>
      <c r="H3" s="63"/>
      <c r="I3" s="63"/>
      <c r="J3" s="2"/>
    </row>
    <row r="4" spans="1:10" ht="30" x14ac:dyDescent="0.4">
      <c r="A4" s="67" t="s">
        <v>0</v>
      </c>
      <c r="B4" s="52" t="s">
        <v>200</v>
      </c>
      <c r="C4" s="64" t="s">
        <v>3</v>
      </c>
      <c r="D4" s="65" t="s">
        <v>100</v>
      </c>
      <c r="E4" s="64" t="s">
        <v>99</v>
      </c>
      <c r="F4" s="65" t="s">
        <v>101</v>
      </c>
      <c r="G4" s="65" t="s">
        <v>1</v>
      </c>
      <c r="H4" s="64" t="s">
        <v>43</v>
      </c>
      <c r="I4" s="64" t="s">
        <v>4</v>
      </c>
    </row>
    <row r="5" spans="1:10" ht="17.25" x14ac:dyDescent="0.4">
      <c r="A5" s="67"/>
      <c r="B5" s="52" t="s">
        <v>5</v>
      </c>
      <c r="C5" s="16">
        <f>SUM(C6,C13,C22,C29)</f>
        <v>60</v>
      </c>
      <c r="D5" s="23" t="s">
        <v>194</v>
      </c>
      <c r="E5" s="7">
        <v>0</v>
      </c>
      <c r="F5" s="7">
        <v>0.5</v>
      </c>
      <c r="G5" s="23" t="s">
        <v>194</v>
      </c>
      <c r="H5" s="7" t="s">
        <v>44</v>
      </c>
      <c r="I5" s="16">
        <f>SUM(I6,I13,I22,I29)</f>
        <v>0</v>
      </c>
    </row>
    <row r="6" spans="1:10" ht="17.25" x14ac:dyDescent="0.4">
      <c r="A6" s="67">
        <v>3.1</v>
      </c>
      <c r="B6" s="53" t="s">
        <v>82</v>
      </c>
      <c r="C6" s="13">
        <f>SUM(C7:C12)</f>
        <v>10</v>
      </c>
      <c r="D6" s="13">
        <f t="shared" ref="D6:I6" si="0">SUM(D7:D12)</f>
        <v>0</v>
      </c>
      <c r="E6" s="13">
        <f t="shared" si="0"/>
        <v>0</v>
      </c>
      <c r="F6" s="13">
        <f t="shared" si="0"/>
        <v>0</v>
      </c>
      <c r="G6" s="13">
        <f t="shared" si="0"/>
        <v>0</v>
      </c>
      <c r="H6" s="13">
        <f t="shared" si="0"/>
        <v>0</v>
      </c>
      <c r="I6" s="13">
        <f t="shared" si="0"/>
        <v>0</v>
      </c>
    </row>
    <row r="7" spans="1:10" ht="30.75" x14ac:dyDescent="0.4">
      <c r="A7" s="68" t="s">
        <v>208</v>
      </c>
      <c r="B7" s="54" t="s">
        <v>205</v>
      </c>
      <c r="C7" s="12">
        <v>3</v>
      </c>
      <c r="D7" s="8"/>
      <c r="E7" s="8"/>
      <c r="F7" s="8"/>
      <c r="G7" s="8"/>
      <c r="H7" s="8"/>
      <c r="I7" s="12">
        <f>SUM(D7:H7)</f>
        <v>0</v>
      </c>
    </row>
    <row r="8" spans="1:10" ht="45.4" x14ac:dyDescent="0.4">
      <c r="A8" s="68" t="s">
        <v>209</v>
      </c>
      <c r="B8" s="54" t="s">
        <v>207</v>
      </c>
      <c r="C8" s="12">
        <v>2</v>
      </c>
      <c r="D8" s="8"/>
      <c r="E8" s="8"/>
      <c r="F8" s="8"/>
      <c r="G8" s="8"/>
      <c r="H8" s="8"/>
      <c r="I8" s="12">
        <f>SUM(D8:H8)</f>
        <v>0</v>
      </c>
    </row>
    <row r="9" spans="1:10" ht="30.75" x14ac:dyDescent="0.4">
      <c r="A9" s="68" t="s">
        <v>210</v>
      </c>
      <c r="B9" s="54" t="s">
        <v>204</v>
      </c>
      <c r="C9" s="12">
        <v>1</v>
      </c>
      <c r="D9" s="8"/>
      <c r="E9" s="8"/>
      <c r="F9" s="8"/>
      <c r="G9" s="8"/>
      <c r="H9" s="8"/>
      <c r="I9" s="12">
        <f>SUM(D9:H9)</f>
        <v>0</v>
      </c>
    </row>
    <row r="10" spans="1:10" ht="30.75" x14ac:dyDescent="0.4">
      <c r="A10" s="68" t="s">
        <v>211</v>
      </c>
      <c r="B10" s="54" t="s">
        <v>350</v>
      </c>
      <c r="C10" s="12">
        <v>2</v>
      </c>
      <c r="D10" s="8"/>
      <c r="E10" s="8"/>
      <c r="F10" s="8"/>
      <c r="G10" s="8"/>
      <c r="H10" s="8"/>
      <c r="I10" s="12">
        <f>SUM(D10:H10)</f>
        <v>0</v>
      </c>
    </row>
    <row r="11" spans="1:10" ht="15.4" x14ac:dyDescent="0.4">
      <c r="A11" s="68" t="s">
        <v>349</v>
      </c>
      <c r="B11" s="54" t="s">
        <v>206</v>
      </c>
      <c r="C11" s="12">
        <v>2</v>
      </c>
      <c r="D11" s="8"/>
      <c r="E11" s="8"/>
      <c r="F11" s="8"/>
      <c r="G11" s="8"/>
      <c r="H11" s="8"/>
      <c r="I11" s="12">
        <f>SUM(D11:H11)</f>
        <v>0</v>
      </c>
    </row>
    <row r="12" spans="1:10" ht="15.4" x14ac:dyDescent="0.4">
      <c r="A12" s="68"/>
      <c r="B12" s="55"/>
      <c r="C12" s="12"/>
      <c r="D12" s="8"/>
      <c r="E12" s="8"/>
      <c r="F12" s="8"/>
      <c r="G12" s="8"/>
      <c r="H12" s="8"/>
      <c r="I12" s="12"/>
    </row>
    <row r="13" spans="1:10" ht="17.25" x14ac:dyDescent="0.4">
      <c r="A13" s="67">
        <v>3.2</v>
      </c>
      <c r="B13" s="53" t="s">
        <v>83</v>
      </c>
      <c r="C13" s="13">
        <f>SUM(C14:C20)</f>
        <v>30</v>
      </c>
      <c r="D13" s="13">
        <f t="shared" ref="D13:H13" si="1">SUM(D14:D20)</f>
        <v>0</v>
      </c>
      <c r="E13" s="13">
        <f t="shared" si="1"/>
        <v>0</v>
      </c>
      <c r="F13" s="13">
        <f t="shared" si="1"/>
        <v>0</v>
      </c>
      <c r="G13" s="13">
        <f t="shared" si="1"/>
        <v>0</v>
      </c>
      <c r="H13" s="13">
        <f t="shared" si="1"/>
        <v>0</v>
      </c>
      <c r="I13" s="13">
        <f>SUM(I14:I20)</f>
        <v>0</v>
      </c>
    </row>
    <row r="14" spans="1:10" ht="45.75" x14ac:dyDescent="0.4">
      <c r="A14" s="68" t="s">
        <v>212</v>
      </c>
      <c r="B14" s="69" t="s">
        <v>298</v>
      </c>
      <c r="C14" s="12">
        <v>5</v>
      </c>
      <c r="D14" s="8"/>
      <c r="E14" s="8"/>
      <c r="F14" s="8"/>
      <c r="G14" s="8"/>
      <c r="H14" s="8"/>
      <c r="I14" s="12">
        <f>SUM(D14:H14)</f>
        <v>0</v>
      </c>
    </row>
    <row r="15" spans="1:10" ht="60.75" x14ac:dyDescent="0.4">
      <c r="A15" s="68" t="s">
        <v>213</v>
      </c>
      <c r="B15" s="70" t="s">
        <v>294</v>
      </c>
      <c r="C15" s="12">
        <v>5</v>
      </c>
      <c r="D15" s="8"/>
      <c r="E15" s="8"/>
      <c r="F15" s="8"/>
      <c r="G15" s="8"/>
      <c r="H15" s="8"/>
      <c r="I15" s="12">
        <f>SUM(D15:H15)</f>
        <v>0</v>
      </c>
    </row>
    <row r="16" spans="1:10" ht="60.75" x14ac:dyDescent="0.4">
      <c r="A16" s="68" t="s">
        <v>214</v>
      </c>
      <c r="B16" s="71" t="s">
        <v>295</v>
      </c>
      <c r="C16" s="12">
        <v>2</v>
      </c>
      <c r="D16" s="8"/>
      <c r="E16" s="8"/>
      <c r="F16" s="8"/>
      <c r="G16" s="8"/>
      <c r="H16" s="8"/>
      <c r="I16" s="12">
        <f t="shared" ref="I16:I18" si="2">SUM(D16:H16)</f>
        <v>0</v>
      </c>
    </row>
    <row r="17" spans="1:9" ht="75.75" x14ac:dyDescent="0.4">
      <c r="A17" s="68" t="s">
        <v>215</v>
      </c>
      <c r="B17" s="71" t="s">
        <v>297</v>
      </c>
      <c r="C17" s="12">
        <v>2</v>
      </c>
      <c r="D17" s="8"/>
      <c r="E17" s="8"/>
      <c r="F17" s="8"/>
      <c r="G17" s="8"/>
      <c r="H17" s="8"/>
      <c r="I17" s="12">
        <f t="shared" si="2"/>
        <v>0</v>
      </c>
    </row>
    <row r="18" spans="1:9" ht="75.75" x14ac:dyDescent="0.4">
      <c r="A18" s="68" t="s">
        <v>216</v>
      </c>
      <c r="B18" s="70" t="s">
        <v>296</v>
      </c>
      <c r="C18" s="12">
        <v>3</v>
      </c>
      <c r="D18" s="8"/>
      <c r="E18" s="8"/>
      <c r="F18" s="8"/>
      <c r="G18" s="8"/>
      <c r="H18" s="8"/>
      <c r="I18" s="12">
        <f t="shared" si="2"/>
        <v>0</v>
      </c>
    </row>
    <row r="19" spans="1:9" ht="46.15" x14ac:dyDescent="0.45">
      <c r="A19" s="68" t="s">
        <v>217</v>
      </c>
      <c r="B19" s="69" t="s">
        <v>293</v>
      </c>
      <c r="C19" s="12">
        <v>3</v>
      </c>
      <c r="D19" s="8"/>
      <c r="E19" s="8"/>
      <c r="F19" s="8"/>
      <c r="G19" s="8"/>
      <c r="H19" s="8"/>
      <c r="I19" s="12">
        <f>SUM(D19:H19)</f>
        <v>0</v>
      </c>
    </row>
    <row r="20" spans="1:9" ht="45.4" x14ac:dyDescent="0.4">
      <c r="A20" s="68" t="s">
        <v>316</v>
      </c>
      <c r="B20" s="69" t="s">
        <v>431</v>
      </c>
      <c r="C20" s="12">
        <v>10</v>
      </c>
      <c r="D20" s="8"/>
      <c r="E20" s="8"/>
      <c r="F20" s="8"/>
      <c r="G20" s="8"/>
      <c r="H20" s="8"/>
      <c r="I20" s="12">
        <f>SUM(D20:H20)</f>
        <v>0</v>
      </c>
    </row>
    <row r="21" spans="1:9" ht="15.4" x14ac:dyDescent="0.4">
      <c r="A21" s="68"/>
      <c r="B21" s="57"/>
      <c r="C21" s="12"/>
      <c r="D21" s="8"/>
      <c r="E21" s="8"/>
      <c r="F21" s="8"/>
      <c r="G21" s="8"/>
      <c r="H21" s="8"/>
      <c r="I21" s="12"/>
    </row>
    <row r="22" spans="1:9" ht="17.25" x14ac:dyDescent="0.4">
      <c r="A22" s="67">
        <v>3.3</v>
      </c>
      <c r="B22" s="53" t="s">
        <v>84</v>
      </c>
      <c r="C22" s="13">
        <f t="shared" ref="C22:I22" si="3">SUM(C23:C27)</f>
        <v>10</v>
      </c>
      <c r="D22" s="13"/>
      <c r="E22" s="13"/>
      <c r="F22" s="13"/>
      <c r="G22" s="13"/>
      <c r="H22" s="13"/>
      <c r="I22" s="13">
        <f t="shared" si="3"/>
        <v>0</v>
      </c>
    </row>
    <row r="23" spans="1:9" ht="45.75" x14ac:dyDescent="0.4">
      <c r="A23" s="68" t="s">
        <v>141</v>
      </c>
      <c r="B23" s="72" t="s">
        <v>288</v>
      </c>
      <c r="C23" s="12">
        <v>2</v>
      </c>
      <c r="D23" s="8"/>
      <c r="E23" s="8"/>
      <c r="F23" s="8"/>
      <c r="G23" s="8"/>
      <c r="H23" s="8"/>
      <c r="I23" s="12">
        <f>SUM(D23:H23)</f>
        <v>0</v>
      </c>
    </row>
    <row r="24" spans="1:9" ht="15.4" x14ac:dyDescent="0.4">
      <c r="A24" s="68" t="s">
        <v>142</v>
      </c>
      <c r="B24" s="72" t="s">
        <v>289</v>
      </c>
      <c r="C24" s="12">
        <v>2</v>
      </c>
      <c r="D24" s="8"/>
      <c r="E24" s="8"/>
      <c r="F24" s="8"/>
      <c r="G24" s="8"/>
      <c r="H24" s="8"/>
      <c r="I24" s="12">
        <f t="shared" ref="I24:I27" si="4">SUM(D24:H24)</f>
        <v>0</v>
      </c>
    </row>
    <row r="25" spans="1:9" ht="30.75" x14ac:dyDescent="0.4">
      <c r="A25" s="68" t="s">
        <v>143</v>
      </c>
      <c r="B25" s="72" t="s">
        <v>290</v>
      </c>
      <c r="C25" s="12">
        <v>2</v>
      </c>
      <c r="D25" s="8"/>
      <c r="E25" s="8"/>
      <c r="F25" s="8"/>
      <c r="G25" s="8"/>
      <c r="H25" s="8"/>
      <c r="I25" s="12">
        <f t="shared" si="4"/>
        <v>0</v>
      </c>
    </row>
    <row r="26" spans="1:9" ht="30.75" x14ac:dyDescent="0.4">
      <c r="A26" s="68" t="s">
        <v>218</v>
      </c>
      <c r="B26" s="70" t="s">
        <v>291</v>
      </c>
      <c r="C26" s="12">
        <v>2</v>
      </c>
      <c r="D26" s="8"/>
      <c r="E26" s="8"/>
      <c r="F26" s="8"/>
      <c r="G26" s="8"/>
      <c r="H26" s="8"/>
      <c r="I26" s="12">
        <f t="shared" si="4"/>
        <v>0</v>
      </c>
    </row>
    <row r="27" spans="1:9" ht="15.4" x14ac:dyDescent="0.4">
      <c r="A27" s="68" t="s">
        <v>219</v>
      </c>
      <c r="B27" s="70" t="s">
        <v>292</v>
      </c>
      <c r="C27" s="12">
        <v>2</v>
      </c>
      <c r="D27" s="8"/>
      <c r="E27" s="8"/>
      <c r="F27" s="8"/>
      <c r="G27" s="8"/>
      <c r="H27" s="8"/>
      <c r="I27" s="12">
        <f t="shared" si="4"/>
        <v>0</v>
      </c>
    </row>
    <row r="28" spans="1:9" ht="15.4" x14ac:dyDescent="0.4">
      <c r="A28" s="68"/>
      <c r="B28" s="62"/>
      <c r="C28" s="12"/>
      <c r="D28" s="8"/>
      <c r="E28" s="8"/>
      <c r="F28" s="8"/>
      <c r="G28" s="8"/>
      <c r="H28" s="8"/>
      <c r="I28" s="12"/>
    </row>
    <row r="29" spans="1:9" ht="17.25" x14ac:dyDescent="0.4">
      <c r="A29" s="67">
        <v>3.4</v>
      </c>
      <c r="B29" s="60" t="s">
        <v>85</v>
      </c>
      <c r="C29" s="13">
        <f t="shared" ref="C29:I29" si="5">SUM(C30:C33)</f>
        <v>10</v>
      </c>
      <c r="D29" s="13">
        <f t="shared" si="5"/>
        <v>0</v>
      </c>
      <c r="E29" s="13">
        <f t="shared" si="5"/>
        <v>0</v>
      </c>
      <c r="F29" s="13">
        <f t="shared" si="5"/>
        <v>0</v>
      </c>
      <c r="G29" s="13">
        <f t="shared" si="5"/>
        <v>0</v>
      </c>
      <c r="H29" s="13">
        <f t="shared" si="5"/>
        <v>0</v>
      </c>
      <c r="I29" s="13">
        <f t="shared" si="5"/>
        <v>0</v>
      </c>
    </row>
    <row r="30" spans="1:9" ht="30.75" x14ac:dyDescent="0.4">
      <c r="A30" s="68" t="s">
        <v>220</v>
      </c>
      <c r="B30" s="72" t="s">
        <v>285</v>
      </c>
      <c r="C30" s="12">
        <v>3</v>
      </c>
      <c r="D30" s="8"/>
      <c r="E30" s="8"/>
      <c r="F30" s="8"/>
      <c r="G30" s="8"/>
      <c r="H30" s="8"/>
      <c r="I30" s="12">
        <f>SUM(D30:H30)</f>
        <v>0</v>
      </c>
    </row>
    <row r="31" spans="1:9" ht="45.75" x14ac:dyDescent="0.4">
      <c r="A31" s="68" t="s">
        <v>221</v>
      </c>
      <c r="B31" s="72" t="s">
        <v>286</v>
      </c>
      <c r="C31" s="12">
        <v>2</v>
      </c>
      <c r="D31" s="8"/>
      <c r="E31" s="8"/>
      <c r="F31" s="8"/>
      <c r="G31" s="8"/>
      <c r="H31" s="8"/>
      <c r="I31" s="12">
        <f>SUM(D31:H31)</f>
        <v>0</v>
      </c>
    </row>
    <row r="32" spans="1:9" ht="30.75" x14ac:dyDescent="0.4">
      <c r="A32" s="68" t="s">
        <v>340</v>
      </c>
      <c r="B32" s="72" t="s">
        <v>341</v>
      </c>
      <c r="C32" s="12">
        <v>2</v>
      </c>
      <c r="D32" s="8"/>
      <c r="E32" s="8"/>
      <c r="F32" s="8"/>
      <c r="G32" s="8"/>
      <c r="H32" s="8"/>
      <c r="I32" s="12">
        <f>SUM(D32:H32)</f>
        <v>0</v>
      </c>
    </row>
    <row r="33" spans="1:9" ht="30.75" x14ac:dyDescent="0.4">
      <c r="A33" s="68" t="s">
        <v>222</v>
      </c>
      <c r="B33" s="72" t="s">
        <v>287</v>
      </c>
      <c r="C33" s="12">
        <v>3</v>
      </c>
      <c r="D33" s="8"/>
      <c r="E33" s="8"/>
      <c r="F33" s="8"/>
      <c r="G33" s="8"/>
      <c r="H33" s="8"/>
      <c r="I33" s="12">
        <f>SUM(D33:H33)</f>
        <v>0</v>
      </c>
    </row>
    <row r="34" spans="1:9" ht="15.4" x14ac:dyDescent="0.4">
      <c r="A34" s="68"/>
      <c r="B34" s="62"/>
      <c r="C34" s="12"/>
      <c r="D34" s="8"/>
      <c r="E34" s="8"/>
      <c r="F34" s="8"/>
      <c r="G34" s="8"/>
      <c r="H34" s="8"/>
      <c r="I34" s="12"/>
    </row>
    <row r="35" spans="1:9" x14ac:dyDescent="0.4">
      <c r="A35" s="15"/>
      <c r="B35" s="15"/>
      <c r="C35" s="15"/>
      <c r="D35" s="15"/>
      <c r="E35" s="15"/>
      <c r="F35" s="15"/>
      <c r="G35" s="15"/>
      <c r="H35" s="15"/>
      <c r="I35" s="15"/>
    </row>
    <row r="50" ht="15.5" customHeight="1" x14ac:dyDescent="0.4"/>
    <row r="51" ht="53" customHeight="1" x14ac:dyDescent="0.4"/>
    <row r="53" ht="15.5" customHeight="1" x14ac:dyDescent="0.4"/>
  </sheetData>
  <sheetProtection algorithmName="SHA-512" hashValue="vC1zJIPIkAb+pWGOaBXnyqSjcv43AboM9QthJnVMyX0Y96QeSDQJdxVfOGU54pXjuuvtqrs8pFMhA7UHA4wDOw==" saltValue="Lw03zYNdh6N6Iw7KnE3fnA==" spinCount="100000" sheet="1" objects="1" scenarios="1"/>
  <protectedRanges>
    <protectedRange sqref="D7:H11 D14:H20 D23:H27 D30:H33" name="Range1"/>
  </protectedRanges>
  <mergeCells count="2">
    <mergeCell ref="A2:I2"/>
    <mergeCell ref="A1:I1"/>
  </mergeCells>
  <pageMargins left="0.70866141732283472" right="0.70866141732283472" top="0.74803149606299213" bottom="0.74803149606299213" header="0.31496062992125984" footer="0.31496062992125984"/>
  <pageSetup scale="80" fitToHeight="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45"/>
  <sheetViews>
    <sheetView view="pageBreakPreview" zoomScale="99" zoomScaleNormal="100" zoomScaleSheetLayoutView="99" workbookViewId="0">
      <pane xSplit="2" ySplit="5" topLeftCell="C6" activePane="bottomRight" state="frozen"/>
      <selection pane="topRight" activeCell="C1" sqref="C1"/>
      <selection pane="bottomLeft" activeCell="A6" sqref="A6"/>
      <selection pane="bottomRight" activeCell="B8" sqref="B8"/>
    </sheetView>
  </sheetViews>
  <sheetFormatPr defaultRowHeight="15" x14ac:dyDescent="0.4"/>
  <cols>
    <col min="1" max="1" width="5.44140625" style="1" customWidth="1"/>
    <col min="2" max="2" width="53.1640625" customWidth="1"/>
    <col min="3" max="3" width="9.21875" style="14"/>
    <col min="9" max="9" width="11.109375" style="14" customWidth="1"/>
  </cols>
  <sheetData>
    <row r="1" spans="1:10" x14ac:dyDescent="0.4">
      <c r="A1" s="141" t="str">
        <f>'1. Corp. Gov.'!A1</f>
        <v>ASSOCIATION OF PENTECOST CO-OPERATIVE MUTUAL SUPPORT AND SOCIAL SERVICES SOCIETY LIMITED (PENCO APEX)</v>
      </c>
      <c r="B1" s="149"/>
      <c r="C1" s="149"/>
      <c r="D1" s="149"/>
      <c r="E1" s="149"/>
      <c r="F1" s="149"/>
      <c r="G1" s="149"/>
      <c r="H1" s="149"/>
      <c r="I1" s="150"/>
    </row>
    <row r="2" spans="1:10" ht="18" thickBot="1" x14ac:dyDescent="0.45">
      <c r="A2" s="137" t="str">
        <f>'1. Corp. Gov.'!A2:I2</f>
        <v xml:space="preserve">SCOREBOARD FOR OPERATIONAL REVIEW OF : </v>
      </c>
      <c r="B2" s="137"/>
      <c r="C2" s="137"/>
      <c r="D2" s="137"/>
      <c r="E2" s="137"/>
      <c r="F2" s="137"/>
      <c r="G2" s="137"/>
      <c r="H2" s="137"/>
      <c r="I2" s="137"/>
      <c r="J2" s="2"/>
    </row>
    <row r="3" spans="1:10" ht="22.5" x14ac:dyDescent="0.4">
      <c r="A3" s="73" t="s">
        <v>322</v>
      </c>
      <c r="B3" s="74"/>
      <c r="C3" s="75"/>
      <c r="D3" s="75"/>
      <c r="E3" s="75"/>
      <c r="F3" s="75"/>
      <c r="G3" s="75"/>
      <c r="H3" s="75"/>
      <c r="I3" s="75"/>
      <c r="J3" s="2"/>
    </row>
    <row r="4" spans="1:10" ht="34.5" x14ac:dyDescent="0.4">
      <c r="A4" s="67" t="s">
        <v>0</v>
      </c>
      <c r="B4" s="76" t="s">
        <v>202</v>
      </c>
      <c r="C4" s="64" t="s">
        <v>3</v>
      </c>
      <c r="D4" s="65" t="s">
        <v>100</v>
      </c>
      <c r="E4" s="64" t="s">
        <v>99</v>
      </c>
      <c r="F4" s="65" t="s">
        <v>101</v>
      </c>
      <c r="G4" s="65" t="s">
        <v>1</v>
      </c>
      <c r="H4" s="64" t="s">
        <v>43</v>
      </c>
      <c r="I4" s="64" t="s">
        <v>4</v>
      </c>
    </row>
    <row r="5" spans="1:10" ht="17.25" x14ac:dyDescent="0.4">
      <c r="A5" s="67"/>
      <c r="B5" s="52" t="s">
        <v>5</v>
      </c>
      <c r="C5" s="16">
        <f>SUM(C6,C10,C14,C19)</f>
        <v>45</v>
      </c>
      <c r="D5" s="23" t="s">
        <v>194</v>
      </c>
      <c r="E5" s="7">
        <v>0</v>
      </c>
      <c r="F5" s="7">
        <v>0.5</v>
      </c>
      <c r="G5" s="23" t="s">
        <v>194</v>
      </c>
      <c r="H5" s="7" t="s">
        <v>44</v>
      </c>
      <c r="I5" s="16">
        <f>SUM(I6,I10,I14,I19)</f>
        <v>0</v>
      </c>
    </row>
    <row r="6" spans="1:10" ht="17.25" x14ac:dyDescent="0.4">
      <c r="A6" s="67">
        <v>4.0999999999999996</v>
      </c>
      <c r="B6" s="53" t="s">
        <v>223</v>
      </c>
      <c r="C6" s="13">
        <f t="shared" ref="C6:I6" si="0">SUM(C7:C9)</f>
        <v>15</v>
      </c>
      <c r="D6" s="13">
        <f t="shared" si="0"/>
        <v>0</v>
      </c>
      <c r="E6" s="13">
        <f t="shared" si="0"/>
        <v>0</v>
      </c>
      <c r="F6" s="13">
        <f t="shared" si="0"/>
        <v>0</v>
      </c>
      <c r="G6" s="13">
        <f t="shared" si="0"/>
        <v>0</v>
      </c>
      <c r="H6" s="13">
        <f t="shared" si="0"/>
        <v>0</v>
      </c>
      <c r="I6" s="13">
        <f t="shared" si="0"/>
        <v>0</v>
      </c>
    </row>
    <row r="7" spans="1:10" ht="61.5" x14ac:dyDescent="0.4">
      <c r="A7" s="68" t="s">
        <v>299</v>
      </c>
      <c r="B7" s="54" t="s">
        <v>301</v>
      </c>
      <c r="C7" s="12">
        <v>10</v>
      </c>
      <c r="D7" s="8"/>
      <c r="E7" s="8"/>
      <c r="F7" s="8"/>
      <c r="G7" s="8"/>
      <c r="H7" s="8"/>
      <c r="I7" s="12">
        <f>SUM(D7:H7)</f>
        <v>0</v>
      </c>
    </row>
    <row r="8" spans="1:10" ht="46.15" x14ac:dyDescent="0.4">
      <c r="A8" s="68" t="s">
        <v>300</v>
      </c>
      <c r="B8" s="54" t="s">
        <v>302</v>
      </c>
      <c r="C8" s="12">
        <v>5</v>
      </c>
      <c r="D8" s="8"/>
      <c r="E8" s="8"/>
      <c r="F8" s="8"/>
      <c r="G8" s="8"/>
      <c r="H8" s="8"/>
      <c r="I8" s="12">
        <f>SUM(D8:H8)</f>
        <v>0</v>
      </c>
    </row>
    <row r="9" spans="1:10" ht="15.4" x14ac:dyDescent="0.4">
      <c r="A9" s="68"/>
      <c r="B9" s="55"/>
      <c r="C9" s="12"/>
      <c r="D9" s="8"/>
      <c r="E9" s="8"/>
      <c r="F9" s="8"/>
      <c r="G9" s="8"/>
      <c r="H9" s="8"/>
      <c r="I9" s="12"/>
    </row>
    <row r="10" spans="1:10" ht="17.25" x14ac:dyDescent="0.4">
      <c r="A10" s="67">
        <v>4.2</v>
      </c>
      <c r="B10" s="53" t="s">
        <v>224</v>
      </c>
      <c r="C10" s="13">
        <f t="shared" ref="C10:I10" si="1">SUM(C11:C12)</f>
        <v>10</v>
      </c>
      <c r="D10" s="13">
        <f t="shared" si="1"/>
        <v>0</v>
      </c>
      <c r="E10" s="13">
        <f t="shared" si="1"/>
        <v>0</v>
      </c>
      <c r="F10" s="13">
        <f t="shared" si="1"/>
        <v>0</v>
      </c>
      <c r="G10" s="13">
        <f t="shared" si="1"/>
        <v>0</v>
      </c>
      <c r="H10" s="13">
        <f t="shared" si="1"/>
        <v>0</v>
      </c>
      <c r="I10" s="13">
        <f t="shared" si="1"/>
        <v>0</v>
      </c>
    </row>
    <row r="11" spans="1:10" ht="46.15" x14ac:dyDescent="0.4">
      <c r="A11" s="68" t="s">
        <v>303</v>
      </c>
      <c r="B11" s="54" t="s">
        <v>305</v>
      </c>
      <c r="C11" s="12">
        <v>8</v>
      </c>
      <c r="D11" s="8"/>
      <c r="E11" s="8"/>
      <c r="F11" s="8"/>
      <c r="G11" s="8"/>
      <c r="H11" s="8"/>
      <c r="I11" s="12">
        <f>SUM(D11:H11)</f>
        <v>0</v>
      </c>
    </row>
    <row r="12" spans="1:10" ht="15.4" x14ac:dyDescent="0.4">
      <c r="A12" s="68" t="s">
        <v>304</v>
      </c>
      <c r="B12" s="54" t="s">
        <v>306</v>
      </c>
      <c r="C12" s="12">
        <v>2</v>
      </c>
      <c r="D12" s="8"/>
      <c r="E12" s="8"/>
      <c r="F12" s="8"/>
      <c r="G12" s="8"/>
      <c r="H12" s="8"/>
      <c r="I12" s="12">
        <f>SUM(D12:H12)</f>
        <v>0</v>
      </c>
    </row>
    <row r="13" spans="1:10" ht="15.4" x14ac:dyDescent="0.4">
      <c r="A13" s="68"/>
      <c r="B13" s="57"/>
      <c r="C13" s="12"/>
      <c r="D13" s="8"/>
      <c r="E13" s="8"/>
      <c r="F13" s="8"/>
      <c r="G13" s="8"/>
      <c r="H13" s="8"/>
      <c r="I13" s="12"/>
    </row>
    <row r="14" spans="1:10" ht="17.25" x14ac:dyDescent="0.4">
      <c r="A14" s="67">
        <v>4.3</v>
      </c>
      <c r="B14" s="53" t="s">
        <v>225</v>
      </c>
      <c r="C14" s="13">
        <f t="shared" ref="C14:I14" si="2">SUM(C15:C17)</f>
        <v>10</v>
      </c>
      <c r="D14" s="13">
        <f t="shared" si="2"/>
        <v>0</v>
      </c>
      <c r="E14" s="13">
        <f t="shared" si="2"/>
        <v>0</v>
      </c>
      <c r="F14" s="13">
        <f t="shared" si="2"/>
        <v>0</v>
      </c>
      <c r="G14" s="13">
        <f t="shared" si="2"/>
        <v>0</v>
      </c>
      <c r="H14" s="13">
        <f t="shared" si="2"/>
        <v>0</v>
      </c>
      <c r="I14" s="13">
        <f t="shared" si="2"/>
        <v>0</v>
      </c>
    </row>
    <row r="15" spans="1:10" ht="30.75" x14ac:dyDescent="0.4">
      <c r="A15" s="68" t="s">
        <v>226</v>
      </c>
      <c r="B15" s="56" t="s">
        <v>313</v>
      </c>
      <c r="C15" s="12">
        <v>5</v>
      </c>
      <c r="D15" s="8"/>
      <c r="E15" s="8"/>
      <c r="F15" s="8"/>
      <c r="G15" s="8"/>
      <c r="H15" s="8"/>
      <c r="I15" s="12">
        <f>SUM(D15:H15)</f>
        <v>0</v>
      </c>
    </row>
    <row r="16" spans="1:10" ht="30.75" x14ac:dyDescent="0.4">
      <c r="A16" s="68" t="s">
        <v>227</v>
      </c>
      <c r="B16" s="56" t="s">
        <v>314</v>
      </c>
      <c r="C16" s="12">
        <v>2</v>
      </c>
      <c r="D16" s="8"/>
      <c r="E16" s="8"/>
      <c r="F16" s="8"/>
      <c r="G16" s="8"/>
      <c r="H16" s="8"/>
      <c r="I16" s="12">
        <f>SUM(D16:H16)</f>
        <v>0</v>
      </c>
    </row>
    <row r="17" spans="1:9" ht="46.15" x14ac:dyDescent="0.4">
      <c r="A17" s="68" t="s">
        <v>228</v>
      </c>
      <c r="B17" s="56" t="s">
        <v>315</v>
      </c>
      <c r="C17" s="12">
        <v>3</v>
      </c>
      <c r="D17" s="8"/>
      <c r="E17" s="8"/>
      <c r="F17" s="8"/>
      <c r="G17" s="8"/>
      <c r="H17" s="8"/>
      <c r="I17" s="12">
        <f>SUM(D17:H17)</f>
        <v>0</v>
      </c>
    </row>
    <row r="18" spans="1:9" ht="15.4" x14ac:dyDescent="0.4">
      <c r="A18" s="68"/>
      <c r="B18" s="56"/>
      <c r="C18" s="12"/>
      <c r="D18" s="8"/>
      <c r="E18" s="8"/>
      <c r="F18" s="8"/>
      <c r="G18" s="8"/>
      <c r="H18" s="8"/>
      <c r="I18" s="12"/>
    </row>
    <row r="19" spans="1:9" ht="17.25" x14ac:dyDescent="0.4">
      <c r="A19" s="67">
        <v>4.4000000000000004</v>
      </c>
      <c r="B19" s="60" t="s">
        <v>229</v>
      </c>
      <c r="C19" s="13">
        <f t="shared" ref="C19:I19" si="3">SUM(C20:C25)</f>
        <v>10</v>
      </c>
      <c r="D19" s="13">
        <f t="shared" si="3"/>
        <v>0</v>
      </c>
      <c r="E19" s="13">
        <f t="shared" si="3"/>
        <v>0</v>
      </c>
      <c r="F19" s="13">
        <f t="shared" si="3"/>
        <v>0</v>
      </c>
      <c r="G19" s="13">
        <f t="shared" si="3"/>
        <v>0</v>
      </c>
      <c r="H19" s="13">
        <f t="shared" si="3"/>
        <v>0</v>
      </c>
      <c r="I19" s="13">
        <f t="shared" si="3"/>
        <v>0</v>
      </c>
    </row>
    <row r="20" spans="1:9" ht="15.4" x14ac:dyDescent="0.4">
      <c r="A20" s="68" t="s">
        <v>230</v>
      </c>
      <c r="B20" s="54" t="s">
        <v>307</v>
      </c>
      <c r="C20" s="12">
        <v>1</v>
      </c>
      <c r="D20" s="8"/>
      <c r="E20" s="8"/>
      <c r="F20" s="8"/>
      <c r="G20" s="8"/>
      <c r="H20" s="8"/>
      <c r="I20" s="12">
        <f t="shared" ref="I20:I25" si="4">SUM(D20:H20)</f>
        <v>0</v>
      </c>
    </row>
    <row r="21" spans="1:9" ht="15.4" x14ac:dyDescent="0.4">
      <c r="A21" s="68" t="s">
        <v>231</v>
      </c>
      <c r="B21" s="54" t="s">
        <v>312</v>
      </c>
      <c r="C21" s="12">
        <v>1</v>
      </c>
      <c r="D21" s="8"/>
      <c r="E21" s="8"/>
      <c r="F21" s="8"/>
      <c r="G21" s="8"/>
      <c r="H21" s="8"/>
      <c r="I21" s="12">
        <f t="shared" si="4"/>
        <v>0</v>
      </c>
    </row>
    <row r="22" spans="1:9" ht="30.75" x14ac:dyDescent="0.4">
      <c r="A22" s="68" t="s">
        <v>232</v>
      </c>
      <c r="B22" s="54" t="s">
        <v>311</v>
      </c>
      <c r="C22" s="12">
        <v>2</v>
      </c>
      <c r="D22" s="8"/>
      <c r="E22" s="8"/>
      <c r="F22" s="8"/>
      <c r="G22" s="8"/>
      <c r="H22" s="8"/>
      <c r="I22" s="12">
        <f t="shared" si="4"/>
        <v>0</v>
      </c>
    </row>
    <row r="23" spans="1:9" ht="46.15" x14ac:dyDescent="0.4">
      <c r="A23" s="68" t="s">
        <v>233</v>
      </c>
      <c r="B23" s="54" t="s">
        <v>310</v>
      </c>
      <c r="C23" s="12">
        <v>2</v>
      </c>
      <c r="D23" s="8"/>
      <c r="E23" s="8"/>
      <c r="F23" s="8"/>
      <c r="G23" s="8"/>
      <c r="H23" s="8"/>
      <c r="I23" s="12">
        <f t="shared" si="4"/>
        <v>0</v>
      </c>
    </row>
    <row r="24" spans="1:9" ht="46.15" x14ac:dyDescent="0.4">
      <c r="A24" s="68" t="s">
        <v>234</v>
      </c>
      <c r="B24" s="54" t="s">
        <v>309</v>
      </c>
      <c r="C24" s="12">
        <v>2</v>
      </c>
      <c r="D24" s="8"/>
      <c r="E24" s="8"/>
      <c r="F24" s="8"/>
      <c r="G24" s="8"/>
      <c r="H24" s="8"/>
      <c r="I24" s="12">
        <f t="shared" si="4"/>
        <v>0</v>
      </c>
    </row>
    <row r="25" spans="1:9" ht="30.75" x14ac:dyDescent="0.4">
      <c r="A25" s="68" t="s">
        <v>235</v>
      </c>
      <c r="B25" s="54" t="s">
        <v>308</v>
      </c>
      <c r="C25" s="12">
        <v>2</v>
      </c>
      <c r="D25" s="8"/>
      <c r="E25" s="8"/>
      <c r="F25" s="8"/>
      <c r="G25" s="8"/>
      <c r="H25" s="8"/>
      <c r="I25" s="12">
        <f t="shared" si="4"/>
        <v>0</v>
      </c>
    </row>
    <row r="26" spans="1:9" ht="15.4" x14ac:dyDescent="0.4">
      <c r="A26" s="68"/>
      <c r="B26" s="62"/>
      <c r="C26" s="12"/>
      <c r="D26" s="8"/>
      <c r="E26" s="8"/>
      <c r="F26" s="8"/>
      <c r="G26" s="8"/>
      <c r="H26" s="8"/>
      <c r="I26" s="12"/>
    </row>
    <row r="27" spans="1:9" x14ac:dyDescent="0.4">
      <c r="A27" s="15"/>
      <c r="B27" s="15"/>
      <c r="C27" s="15"/>
      <c r="D27" s="15"/>
      <c r="E27" s="15"/>
      <c r="F27" s="15"/>
      <c r="G27" s="15"/>
      <c r="H27" s="15"/>
      <c r="I27" s="15"/>
    </row>
    <row r="42" ht="15.5" customHeight="1" x14ac:dyDescent="0.4"/>
    <row r="43" ht="32.549999999999997" customHeight="1" x14ac:dyDescent="0.4"/>
    <row r="45" ht="15.5" customHeight="1" x14ac:dyDescent="0.4"/>
  </sheetData>
  <sheetProtection algorithmName="SHA-512" hashValue="PmtkSQjr0wa6Z0rm2b7avDsqWVU/ZD3rG81aH4WsKidforZjJJpJIm3fbP7aJoS0NOH4UaspSte/aL1kAJg+5Q==" saltValue="YjztX/aJu2qmj/hMa7w2gg==" spinCount="100000" sheet="1" objects="1" scenarios="1"/>
  <protectedRanges>
    <protectedRange sqref="D7:H8 D11:H12 D15:H17 D20:H25" name="Range1"/>
  </protectedRanges>
  <mergeCells count="2">
    <mergeCell ref="A2:I2"/>
    <mergeCell ref="A1:I1"/>
  </mergeCells>
  <pageMargins left="0.70866141732283472" right="0.70866141732283472" top="0.74803149606299213" bottom="0.74803149606299213" header="0.31496062992125984" footer="0.31496062992125984"/>
  <pageSetup scale="83" fitToHeight="6" orientation="landscape" r:id="rId1"/>
  <headerFooter>
    <oddFooter>Page &amp;P&amp;R&amp;A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29"/>
  <sheetViews>
    <sheetView view="pageBreakPreview" zoomScale="109" zoomScaleNormal="100" zoomScaleSheetLayoutView="109" workbookViewId="0">
      <pane xSplit="2" ySplit="5" topLeftCell="C6" activePane="bottomRight" state="frozen"/>
      <selection pane="topRight" activeCell="C1" sqref="C1"/>
      <selection pane="bottomLeft" activeCell="A6" sqref="A6"/>
      <selection pane="bottomRight" activeCell="B8" sqref="B8"/>
    </sheetView>
  </sheetViews>
  <sheetFormatPr defaultRowHeight="15" x14ac:dyDescent="0.4"/>
  <cols>
    <col min="1" max="1" width="5.44140625" style="1" customWidth="1"/>
    <col min="2" max="2" width="53.1640625" customWidth="1"/>
    <col min="3" max="3" width="9.21875" style="14"/>
    <col min="9" max="9" width="9.21875" style="14"/>
  </cols>
  <sheetData>
    <row r="1" spans="1:10" x14ac:dyDescent="0.4">
      <c r="A1" s="141" t="str">
        <f>'1. Corp. Gov.'!A1</f>
        <v>ASSOCIATION OF PENTECOST CO-OPERATIVE MUTUAL SUPPORT AND SOCIAL SERVICES SOCIETY LIMITED (PENCO APEX)</v>
      </c>
      <c r="B1" s="149"/>
      <c r="C1" s="149"/>
      <c r="D1" s="149"/>
      <c r="E1" s="149"/>
      <c r="F1" s="149"/>
      <c r="G1" s="149"/>
      <c r="H1" s="149"/>
      <c r="I1" s="150"/>
    </row>
    <row r="2" spans="1:10" ht="18" thickBot="1" x14ac:dyDescent="0.45">
      <c r="A2" s="139" t="str">
        <f>'1. Corp. Gov.'!A2:I2</f>
        <v xml:space="preserve">SCOREBOARD FOR OPERATIONAL REVIEW OF : </v>
      </c>
      <c r="B2" s="137"/>
      <c r="C2" s="137"/>
      <c r="D2" s="137"/>
      <c r="E2" s="137"/>
      <c r="F2" s="137"/>
      <c r="G2" s="137"/>
      <c r="H2" s="137"/>
      <c r="I2" s="140"/>
      <c r="J2" s="2"/>
    </row>
    <row r="3" spans="1:10" ht="32" customHeight="1" x14ac:dyDescent="0.4">
      <c r="A3" s="151" t="s">
        <v>324</v>
      </c>
      <c r="B3" s="151"/>
      <c r="C3" s="151"/>
      <c r="D3" s="151"/>
      <c r="E3" s="151"/>
      <c r="F3" s="151"/>
      <c r="G3" s="151"/>
      <c r="H3" s="151"/>
      <c r="I3" s="151"/>
      <c r="J3" s="2"/>
    </row>
    <row r="4" spans="1:10" ht="30" x14ac:dyDescent="0.4">
      <c r="A4" s="67" t="s">
        <v>0</v>
      </c>
      <c r="B4" s="52" t="s">
        <v>379</v>
      </c>
      <c r="C4" s="64" t="s">
        <v>3</v>
      </c>
      <c r="D4" s="65" t="s">
        <v>100</v>
      </c>
      <c r="E4" s="64" t="s">
        <v>99</v>
      </c>
      <c r="F4" s="65" t="s">
        <v>101</v>
      </c>
      <c r="G4" s="65" t="s">
        <v>1</v>
      </c>
      <c r="H4" s="64" t="s">
        <v>43</v>
      </c>
      <c r="I4" s="64" t="s">
        <v>4</v>
      </c>
    </row>
    <row r="5" spans="1:10" ht="17.25" x14ac:dyDescent="0.4">
      <c r="A5" s="67"/>
      <c r="B5" s="52" t="s">
        <v>5</v>
      </c>
      <c r="C5" s="16">
        <f>SUM(C6,C10,C18)</f>
        <v>15</v>
      </c>
      <c r="D5" s="7">
        <f>SUM(D6,D10,D18)</f>
        <v>0</v>
      </c>
      <c r="E5" s="7">
        <f>SUM(E6,E10,E18)</f>
        <v>0</v>
      </c>
      <c r="F5" s="7">
        <f>SUM(F6,F10,F18)</f>
        <v>0</v>
      </c>
      <c r="G5" s="7">
        <f>SUM(G6,G10,G18)</f>
        <v>0</v>
      </c>
      <c r="H5" s="7" t="s">
        <v>44</v>
      </c>
      <c r="I5" s="16">
        <f>SUM(I6,I10,I18)</f>
        <v>0</v>
      </c>
    </row>
    <row r="6" spans="1:10" ht="17.25" x14ac:dyDescent="0.4">
      <c r="A6" s="67">
        <v>5.0999999999999996</v>
      </c>
      <c r="B6" s="77" t="s">
        <v>118</v>
      </c>
      <c r="C6" s="13">
        <f t="shared" ref="C6:I6" si="0">SUM(C7:C9)</f>
        <v>4</v>
      </c>
      <c r="D6" s="13">
        <f t="shared" si="0"/>
        <v>0</v>
      </c>
      <c r="E6" s="13">
        <f t="shared" si="0"/>
        <v>0</v>
      </c>
      <c r="F6" s="13">
        <f t="shared" si="0"/>
        <v>0</v>
      </c>
      <c r="G6" s="13">
        <f t="shared" si="0"/>
        <v>0</v>
      </c>
      <c r="H6" s="13">
        <f t="shared" si="0"/>
        <v>0</v>
      </c>
      <c r="I6" s="13">
        <f t="shared" si="0"/>
        <v>0</v>
      </c>
    </row>
    <row r="7" spans="1:10" ht="30.75" x14ac:dyDescent="0.4">
      <c r="A7" s="68" t="s">
        <v>7</v>
      </c>
      <c r="B7" s="72" t="s">
        <v>127</v>
      </c>
      <c r="C7" s="12">
        <v>2</v>
      </c>
      <c r="D7" s="8"/>
      <c r="E7" s="8"/>
      <c r="F7" s="8"/>
      <c r="G7" s="8"/>
      <c r="H7" s="8"/>
      <c r="I7" s="12">
        <f>SUM(D7:H7)</f>
        <v>0</v>
      </c>
    </row>
    <row r="8" spans="1:10" ht="30.75" x14ac:dyDescent="0.45">
      <c r="A8" s="68" t="s">
        <v>8</v>
      </c>
      <c r="B8" s="69" t="s">
        <v>126</v>
      </c>
      <c r="C8" s="12">
        <v>2</v>
      </c>
      <c r="D8" s="8"/>
      <c r="E8" s="8"/>
      <c r="F8" s="8"/>
      <c r="G8" s="8"/>
      <c r="H8" s="8"/>
      <c r="I8" s="12">
        <f t="shared" ref="I8:I19" si="1">SUM(D8:H8)</f>
        <v>0</v>
      </c>
    </row>
    <row r="9" spans="1:10" ht="15.4" x14ac:dyDescent="0.4">
      <c r="A9" s="68"/>
      <c r="B9" s="55"/>
      <c r="C9" s="12"/>
      <c r="D9" s="8"/>
      <c r="E9" s="8"/>
      <c r="F9" s="8"/>
      <c r="G9" s="8"/>
      <c r="H9" s="8"/>
      <c r="I9" s="12"/>
    </row>
    <row r="10" spans="1:10" ht="17.25" x14ac:dyDescent="0.4">
      <c r="A10" s="67">
        <v>5.2</v>
      </c>
      <c r="B10" s="53" t="s">
        <v>119</v>
      </c>
      <c r="C10" s="13">
        <f>SUM(C11:C16)</f>
        <v>8</v>
      </c>
      <c r="D10" s="13">
        <f t="shared" ref="D10:I10" si="2">SUM(D11:D16)</f>
        <v>0</v>
      </c>
      <c r="E10" s="13">
        <f t="shared" si="2"/>
        <v>0</v>
      </c>
      <c r="F10" s="13">
        <f t="shared" si="2"/>
        <v>0</v>
      </c>
      <c r="G10" s="13">
        <f t="shared" si="2"/>
        <v>0</v>
      </c>
      <c r="H10" s="13">
        <f t="shared" si="2"/>
        <v>0</v>
      </c>
      <c r="I10" s="13">
        <f t="shared" si="2"/>
        <v>0</v>
      </c>
    </row>
    <row r="11" spans="1:10" ht="15.4" x14ac:dyDescent="0.4">
      <c r="A11" s="68" t="s">
        <v>120</v>
      </c>
      <c r="B11" s="56" t="s">
        <v>128</v>
      </c>
      <c r="C11" s="12">
        <v>1</v>
      </c>
      <c r="D11" s="8"/>
      <c r="E11" s="8"/>
      <c r="F11" s="8"/>
      <c r="G11" s="8"/>
      <c r="H11" s="8"/>
      <c r="I11" s="12">
        <f t="shared" si="1"/>
        <v>0</v>
      </c>
    </row>
    <row r="12" spans="1:10" ht="30.75" x14ac:dyDescent="0.4">
      <c r="A12" s="68" t="s">
        <v>121</v>
      </c>
      <c r="B12" s="56" t="s">
        <v>129</v>
      </c>
      <c r="C12" s="12">
        <v>1</v>
      </c>
      <c r="D12" s="8"/>
      <c r="E12" s="8"/>
      <c r="F12" s="8"/>
      <c r="G12" s="8"/>
      <c r="H12" s="8"/>
      <c r="I12" s="12">
        <f t="shared" si="1"/>
        <v>0</v>
      </c>
    </row>
    <row r="13" spans="1:10" ht="15.4" x14ac:dyDescent="0.4">
      <c r="A13" s="68" t="s">
        <v>122</v>
      </c>
      <c r="B13" s="54" t="s">
        <v>321</v>
      </c>
      <c r="C13" s="12">
        <v>2</v>
      </c>
      <c r="D13" s="8"/>
      <c r="E13" s="8"/>
      <c r="F13" s="8"/>
      <c r="G13" s="8"/>
      <c r="H13" s="8"/>
      <c r="I13" s="12">
        <f t="shared" si="1"/>
        <v>0</v>
      </c>
    </row>
    <row r="14" spans="1:10" ht="15.4" x14ac:dyDescent="0.4">
      <c r="A14" s="68" t="s">
        <v>123</v>
      </c>
      <c r="B14" s="54" t="s">
        <v>130</v>
      </c>
      <c r="C14" s="12">
        <v>1</v>
      </c>
      <c r="D14" s="8"/>
      <c r="E14" s="8"/>
      <c r="F14" s="8"/>
      <c r="G14" s="8"/>
      <c r="H14" s="8"/>
      <c r="I14" s="12">
        <f t="shared" si="1"/>
        <v>0</v>
      </c>
    </row>
    <row r="15" spans="1:10" ht="15.4" x14ac:dyDescent="0.4">
      <c r="A15" s="68" t="s">
        <v>124</v>
      </c>
      <c r="B15" s="70" t="s">
        <v>338</v>
      </c>
      <c r="C15" s="12">
        <v>2</v>
      </c>
      <c r="D15" s="8"/>
      <c r="E15" s="8"/>
      <c r="F15" s="8"/>
      <c r="G15" s="8"/>
      <c r="H15" s="8"/>
      <c r="I15" s="12">
        <f t="shared" si="1"/>
        <v>0</v>
      </c>
    </row>
    <row r="16" spans="1:10" ht="15.4" x14ac:dyDescent="0.45">
      <c r="A16" s="68" t="s">
        <v>337</v>
      </c>
      <c r="B16" s="78" t="s">
        <v>336</v>
      </c>
      <c r="C16" s="12">
        <v>1</v>
      </c>
      <c r="D16" s="8"/>
      <c r="E16" s="8"/>
      <c r="F16" s="8"/>
      <c r="G16" s="8"/>
      <c r="H16" s="8"/>
      <c r="I16" s="12">
        <f t="shared" si="1"/>
        <v>0</v>
      </c>
    </row>
    <row r="17" spans="1:9" ht="15.4" x14ac:dyDescent="0.4">
      <c r="A17" s="68"/>
      <c r="B17" s="57"/>
      <c r="C17" s="12"/>
      <c r="D17" s="8"/>
      <c r="E17" s="8"/>
      <c r="F17" s="8"/>
      <c r="G17" s="8"/>
      <c r="H17" s="8"/>
      <c r="I17" s="12"/>
    </row>
    <row r="18" spans="1:9" ht="17.25" x14ac:dyDescent="0.4">
      <c r="A18" s="67">
        <v>5.3</v>
      </c>
      <c r="B18" s="53" t="s">
        <v>125</v>
      </c>
      <c r="C18" s="13">
        <f t="shared" ref="C18:I18" si="3">SUM(C19:C19)</f>
        <v>3</v>
      </c>
      <c r="D18" s="13">
        <f t="shared" si="3"/>
        <v>0</v>
      </c>
      <c r="E18" s="13">
        <f t="shared" si="3"/>
        <v>0</v>
      </c>
      <c r="F18" s="13">
        <f t="shared" si="3"/>
        <v>0</v>
      </c>
      <c r="G18" s="13">
        <f t="shared" si="3"/>
        <v>0</v>
      </c>
      <c r="H18" s="13">
        <f t="shared" si="3"/>
        <v>0</v>
      </c>
      <c r="I18" s="13">
        <f t="shared" si="3"/>
        <v>0</v>
      </c>
    </row>
    <row r="19" spans="1:9" ht="30.75" x14ac:dyDescent="0.4">
      <c r="A19" s="68"/>
      <c r="B19" s="54" t="s">
        <v>131</v>
      </c>
      <c r="C19" s="12">
        <v>3</v>
      </c>
      <c r="D19" s="8"/>
      <c r="E19" s="8"/>
      <c r="F19" s="8"/>
      <c r="G19" s="8"/>
      <c r="H19" s="8"/>
      <c r="I19" s="12">
        <f t="shared" si="1"/>
        <v>0</v>
      </c>
    </row>
    <row r="20" spans="1:9" ht="15.4" x14ac:dyDescent="0.4">
      <c r="A20" s="68"/>
      <c r="B20" s="56"/>
      <c r="C20" s="12"/>
      <c r="D20" s="8"/>
      <c r="E20" s="8"/>
      <c r="F20" s="8"/>
      <c r="G20" s="8"/>
      <c r="H20" s="8"/>
      <c r="I20" s="12"/>
    </row>
    <row r="26" spans="1:9" ht="15.5" customHeight="1" x14ac:dyDescent="0.4"/>
    <row r="27" spans="1:9" ht="34.049999999999997" customHeight="1" x14ac:dyDescent="0.4"/>
    <row r="29" spans="1:9" ht="15.5" customHeight="1" x14ac:dyDescent="0.4"/>
  </sheetData>
  <sheetProtection algorithmName="SHA-512" hashValue="aE68eG3AYCO3BltUVZdQlb2jcgjMCWSrCO3gDQKkrfXRumjvvzEF7XC9I8uraaTqJJhicjUXjt6v4TyO/Bj97A==" saltValue="f7TJVMtM9qLBBIBYE0Ho7g==" spinCount="100000" sheet="1" objects="1" scenarios="1"/>
  <protectedRanges>
    <protectedRange sqref="D7:H8 D11:H16 D19:H19" name="Range1"/>
  </protectedRanges>
  <mergeCells count="3">
    <mergeCell ref="A2:I2"/>
    <mergeCell ref="A3:I3"/>
    <mergeCell ref="A1:I1"/>
  </mergeCells>
  <pageMargins left="0.70866141732283472" right="0.70866141732283472" top="0.74803149606299213" bottom="0.74803149606299213" header="0.31496062992125984" footer="0.31496062992125984"/>
  <pageSetup scale="84" fitToHeight="13" orientation="landscape" r:id="rId1"/>
  <headerFooter>
    <oddFooter>Page &amp;P&amp;R&amp;A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5"/>
  <sheetViews>
    <sheetView view="pageBreakPreview" zoomScale="115" zoomScaleNormal="100" zoomScaleSheetLayoutView="115" workbookViewId="0">
      <pane xSplit="3" ySplit="4" topLeftCell="D21" activePane="bottomRight" state="frozen"/>
      <selection pane="topRight" activeCell="D1" sqref="D1"/>
      <selection pane="bottomLeft" activeCell="A5" sqref="A5"/>
      <selection pane="bottomRight" activeCell="B29" sqref="B29"/>
    </sheetView>
  </sheetViews>
  <sheetFormatPr defaultRowHeight="15" x14ac:dyDescent="0.4"/>
  <cols>
    <col min="1" max="1" width="5.44140625" style="1" customWidth="1"/>
    <col min="2" max="2" width="53.1640625" customWidth="1"/>
    <col min="3" max="3" width="9.21875" style="14"/>
    <col min="4" max="4" width="7.83203125" customWidth="1"/>
    <col min="5" max="5" width="12.21875" customWidth="1"/>
    <col min="6" max="6" width="10.27734375" customWidth="1"/>
    <col min="7" max="7" width="12.5546875" customWidth="1"/>
    <col min="8" max="8" width="8.21875" customWidth="1"/>
    <col min="9" max="9" width="9.21875" style="14"/>
  </cols>
  <sheetData>
    <row r="1" spans="1:10" x14ac:dyDescent="0.4">
      <c r="A1" s="141" t="str">
        <f>'1. Corp. Gov.'!A1</f>
        <v>ASSOCIATION OF PENTECOST CO-OPERATIVE MUTUAL SUPPORT AND SOCIAL SERVICES SOCIETY LIMITED (PENCO APEX)</v>
      </c>
      <c r="B1" s="149"/>
      <c r="C1" s="149"/>
      <c r="D1" s="149"/>
      <c r="E1" s="149"/>
      <c r="F1" s="149"/>
      <c r="G1" s="149"/>
      <c r="H1" s="149"/>
      <c r="I1" s="150"/>
    </row>
    <row r="2" spans="1:10" ht="18" thickBot="1" x14ac:dyDescent="0.45">
      <c r="A2" s="137" t="str">
        <f>'1. Corp. Gov.'!A2:I2</f>
        <v xml:space="preserve">SCOREBOARD FOR OPERATIONAL REVIEW OF : </v>
      </c>
      <c r="B2" s="137"/>
      <c r="C2" s="137"/>
      <c r="D2" s="137"/>
      <c r="E2" s="137"/>
      <c r="F2" s="137"/>
      <c r="G2" s="137"/>
      <c r="H2" s="137"/>
      <c r="I2" s="137"/>
    </row>
    <row r="3" spans="1:10" ht="22.5" x14ac:dyDescent="0.4">
      <c r="A3" s="79" t="s">
        <v>322</v>
      </c>
      <c r="B3" s="51"/>
      <c r="C3" s="63"/>
      <c r="D3" s="63"/>
      <c r="E3" s="63"/>
      <c r="F3" s="63"/>
      <c r="G3" s="63"/>
      <c r="H3" s="63"/>
      <c r="I3" s="63"/>
      <c r="J3" s="2"/>
    </row>
    <row r="4" spans="1:10" ht="17.25" x14ac:dyDescent="0.4">
      <c r="A4" s="67" t="s">
        <v>0</v>
      </c>
      <c r="B4" s="52" t="s">
        <v>284</v>
      </c>
      <c r="C4" s="64" t="s">
        <v>3</v>
      </c>
      <c r="D4" s="65" t="s">
        <v>102</v>
      </c>
      <c r="E4" s="64" t="s">
        <v>103</v>
      </c>
      <c r="F4" s="65" t="s">
        <v>104</v>
      </c>
      <c r="G4" s="65" t="s">
        <v>105</v>
      </c>
      <c r="H4" s="64" t="s">
        <v>106</v>
      </c>
      <c r="I4" s="64" t="s">
        <v>4</v>
      </c>
    </row>
    <row r="5" spans="1:10" ht="17.25" x14ac:dyDescent="0.4">
      <c r="A5" s="67"/>
      <c r="B5" s="52" t="s">
        <v>5</v>
      </c>
      <c r="C5" s="16">
        <f>SUM(C6,C13)</f>
        <v>60</v>
      </c>
      <c r="D5" s="7"/>
      <c r="E5" s="7"/>
      <c r="F5" s="7"/>
      <c r="G5" s="7"/>
      <c r="H5" s="7"/>
      <c r="I5" s="16">
        <f>SUM(I6,I13)</f>
        <v>0</v>
      </c>
    </row>
    <row r="6" spans="1:10" ht="17.25" x14ac:dyDescent="0.4">
      <c r="A6" s="67">
        <v>6.1</v>
      </c>
      <c r="B6" s="80" t="s">
        <v>250</v>
      </c>
      <c r="C6" s="13">
        <f>SUM(C7:C11)</f>
        <v>40</v>
      </c>
      <c r="D6" s="13">
        <f t="shared" ref="D6:I6" si="0">SUM(D7:D11)</f>
        <v>0</v>
      </c>
      <c r="E6" s="13">
        <f t="shared" si="0"/>
        <v>0</v>
      </c>
      <c r="F6" s="13">
        <f t="shared" si="0"/>
        <v>0</v>
      </c>
      <c r="G6" s="13">
        <f t="shared" si="0"/>
        <v>0</v>
      </c>
      <c r="H6" s="13">
        <f t="shared" si="0"/>
        <v>0</v>
      </c>
      <c r="I6" s="13">
        <f t="shared" si="0"/>
        <v>0</v>
      </c>
    </row>
    <row r="7" spans="1:10" ht="15.4" x14ac:dyDescent="0.4">
      <c r="A7" s="68" t="s">
        <v>242</v>
      </c>
      <c r="B7" s="54" t="s">
        <v>237</v>
      </c>
      <c r="C7" s="12">
        <v>10</v>
      </c>
      <c r="D7" s="8"/>
      <c r="E7" s="8"/>
      <c r="F7" s="8"/>
      <c r="G7" s="8"/>
      <c r="H7" s="8"/>
      <c r="I7" s="12">
        <f>SUM(D7:H7)</f>
        <v>0</v>
      </c>
    </row>
    <row r="8" spans="1:10" ht="15.4" x14ac:dyDescent="0.4">
      <c r="A8" s="68" t="s">
        <v>345</v>
      </c>
      <c r="B8" s="54" t="s">
        <v>259</v>
      </c>
      <c r="C8" s="12">
        <v>5</v>
      </c>
      <c r="D8" s="8"/>
      <c r="E8" s="8"/>
      <c r="F8" s="8"/>
      <c r="G8" s="8"/>
      <c r="H8" s="8"/>
      <c r="I8" s="12">
        <f t="shared" ref="I8:I11" si="1">SUM(D8:H8)</f>
        <v>0</v>
      </c>
    </row>
    <row r="9" spans="1:10" ht="15.4" x14ac:dyDescent="0.4">
      <c r="A9" s="68" t="s">
        <v>243</v>
      </c>
      <c r="B9" s="54" t="s">
        <v>241</v>
      </c>
      <c r="C9" s="12">
        <v>5</v>
      </c>
      <c r="D9" s="8"/>
      <c r="E9" s="8"/>
      <c r="F9" s="8"/>
      <c r="G9" s="8"/>
      <c r="H9" s="8"/>
      <c r="I9" s="12">
        <f t="shared" si="1"/>
        <v>0</v>
      </c>
    </row>
    <row r="10" spans="1:10" ht="15.4" x14ac:dyDescent="0.4">
      <c r="A10" s="68" t="s">
        <v>244</v>
      </c>
      <c r="B10" s="54" t="s">
        <v>246</v>
      </c>
      <c r="C10" s="12">
        <v>10</v>
      </c>
      <c r="D10" s="8"/>
      <c r="E10" s="8"/>
      <c r="F10" s="8"/>
      <c r="G10" s="8"/>
      <c r="H10" s="8"/>
      <c r="I10" s="12">
        <f t="shared" si="1"/>
        <v>0</v>
      </c>
    </row>
    <row r="11" spans="1:10" ht="15.4" x14ac:dyDescent="0.4">
      <c r="A11" s="68" t="s">
        <v>245</v>
      </c>
      <c r="B11" s="55" t="s">
        <v>344</v>
      </c>
      <c r="C11" s="12">
        <v>10</v>
      </c>
      <c r="D11" s="8"/>
      <c r="E11" s="8"/>
      <c r="F11" s="8"/>
      <c r="G11" s="8"/>
      <c r="H11" s="8"/>
      <c r="I11" s="12">
        <f t="shared" si="1"/>
        <v>0</v>
      </c>
    </row>
    <row r="12" spans="1:10" ht="15.4" x14ac:dyDescent="0.4">
      <c r="A12" s="68"/>
      <c r="B12" s="55"/>
      <c r="C12" s="12"/>
      <c r="D12" s="8"/>
      <c r="E12" s="8"/>
      <c r="F12" s="8"/>
      <c r="G12" s="8"/>
      <c r="H12" s="8"/>
      <c r="I12" s="12"/>
    </row>
    <row r="13" spans="1:10" ht="17.25" x14ac:dyDescent="0.4">
      <c r="A13" s="67">
        <v>6.2</v>
      </c>
      <c r="B13" s="80" t="s">
        <v>339</v>
      </c>
      <c r="C13" s="13">
        <f>SUM(C14:C15)</f>
        <v>20</v>
      </c>
      <c r="D13" s="13">
        <f t="shared" ref="D13:I13" si="2">SUM(D14:D15)</f>
        <v>0</v>
      </c>
      <c r="E13" s="13">
        <f t="shared" si="2"/>
        <v>0</v>
      </c>
      <c r="F13" s="13">
        <f t="shared" si="2"/>
        <v>0</v>
      </c>
      <c r="G13" s="13">
        <f t="shared" si="2"/>
        <v>0</v>
      </c>
      <c r="H13" s="13">
        <f t="shared" si="2"/>
        <v>0</v>
      </c>
      <c r="I13" s="13">
        <f t="shared" si="2"/>
        <v>0</v>
      </c>
    </row>
    <row r="14" spans="1:10" ht="15.4" x14ac:dyDescent="0.4">
      <c r="A14" s="68" t="s">
        <v>251</v>
      </c>
      <c r="B14" s="54" t="s">
        <v>239</v>
      </c>
      <c r="C14" s="12">
        <v>10</v>
      </c>
      <c r="D14" s="8"/>
      <c r="E14" s="8"/>
      <c r="F14" s="8"/>
      <c r="G14" s="8"/>
      <c r="H14" s="8"/>
      <c r="I14" s="12">
        <f t="shared" ref="I14:I15" si="3">SUM(D14:H14)</f>
        <v>0</v>
      </c>
    </row>
    <row r="15" spans="1:10" ht="15.4" x14ac:dyDescent="0.4">
      <c r="A15" s="68" t="s">
        <v>252</v>
      </c>
      <c r="B15" s="54" t="s">
        <v>240</v>
      </c>
      <c r="C15" s="12">
        <v>10</v>
      </c>
      <c r="D15" s="8"/>
      <c r="E15" s="8"/>
      <c r="F15" s="8"/>
      <c r="G15" s="8"/>
      <c r="H15" s="8"/>
      <c r="I15" s="12">
        <f t="shared" si="3"/>
        <v>0</v>
      </c>
    </row>
    <row r="16" spans="1:10" ht="15.4" x14ac:dyDescent="0.4">
      <c r="A16" s="68"/>
      <c r="B16" s="55"/>
      <c r="C16" s="12"/>
      <c r="D16" s="8"/>
      <c r="E16" s="8"/>
      <c r="F16" s="8"/>
      <c r="G16" s="8"/>
      <c r="H16" s="8"/>
      <c r="I16" s="12"/>
    </row>
    <row r="17" spans="1:9" ht="15.4" x14ac:dyDescent="0.4">
      <c r="A17" s="68"/>
      <c r="B17" s="54"/>
      <c r="C17" s="12" t="str">
        <f>C4</f>
        <v>Weight</v>
      </c>
      <c r="D17" s="12" t="str">
        <f>D4</f>
        <v>Strong</v>
      </c>
      <c r="E17" s="12" t="str">
        <f t="shared" ref="E17:H17" si="4">E4</f>
        <v>Good</v>
      </c>
      <c r="F17" s="12" t="str">
        <f t="shared" si="4"/>
        <v>Satisfactory</v>
      </c>
      <c r="G17" s="12" t="str">
        <f t="shared" si="4"/>
        <v>Unsatisfactory</v>
      </c>
      <c r="H17" s="12" t="str">
        <f t="shared" si="4"/>
        <v>Critical</v>
      </c>
      <c r="I17" s="12"/>
    </row>
    <row r="18" spans="1:9" ht="15.4" x14ac:dyDescent="0.4">
      <c r="A18" s="68"/>
      <c r="B18" s="80" t="s">
        <v>253</v>
      </c>
      <c r="C18" s="12"/>
      <c r="D18" s="8"/>
      <c r="E18" s="8"/>
      <c r="F18" s="8"/>
      <c r="G18" s="8"/>
      <c r="H18" s="8"/>
      <c r="I18" s="12"/>
    </row>
    <row r="19" spans="1:9" ht="15.4" x14ac:dyDescent="0.4">
      <c r="A19" s="68"/>
      <c r="B19" s="54" t="s">
        <v>237</v>
      </c>
      <c r="C19" s="12"/>
      <c r="D19" s="8" t="s">
        <v>254</v>
      </c>
      <c r="E19" s="8" t="s">
        <v>255</v>
      </c>
      <c r="F19" s="8" t="s">
        <v>257</v>
      </c>
      <c r="G19" s="8" t="s">
        <v>258</v>
      </c>
      <c r="H19" s="8" t="s">
        <v>256</v>
      </c>
      <c r="I19" s="12"/>
    </row>
    <row r="20" spans="1:9" ht="15.4" x14ac:dyDescent="0.4">
      <c r="A20" s="68"/>
      <c r="B20" s="54" t="s">
        <v>259</v>
      </c>
      <c r="C20" s="12"/>
      <c r="D20" s="8" t="s">
        <v>261</v>
      </c>
      <c r="E20" s="8" t="s">
        <v>262</v>
      </c>
      <c r="F20" s="8" t="s">
        <v>263</v>
      </c>
      <c r="G20" s="8" t="s">
        <v>264</v>
      </c>
      <c r="H20" s="8" t="s">
        <v>260</v>
      </c>
      <c r="I20" s="12"/>
    </row>
    <row r="21" spans="1:9" ht="15.4" x14ac:dyDescent="0.4">
      <c r="A21" s="68"/>
      <c r="B21" s="54" t="s">
        <v>241</v>
      </c>
      <c r="C21" s="12"/>
      <c r="D21" s="8" t="s">
        <v>279</v>
      </c>
      <c r="E21" s="8" t="s">
        <v>280</v>
      </c>
      <c r="F21" s="8" t="s">
        <v>281</v>
      </c>
      <c r="G21" s="8" t="s">
        <v>282</v>
      </c>
      <c r="H21" s="8" t="s">
        <v>283</v>
      </c>
      <c r="I21" s="12"/>
    </row>
    <row r="22" spans="1:9" ht="15.4" x14ac:dyDescent="0.4">
      <c r="A22" s="68"/>
      <c r="B22" s="54" t="s">
        <v>246</v>
      </c>
      <c r="C22" s="12"/>
      <c r="D22" s="8" t="s">
        <v>275</v>
      </c>
      <c r="E22" s="8" t="s">
        <v>276</v>
      </c>
      <c r="F22" s="8" t="s">
        <v>277</v>
      </c>
      <c r="G22" s="8" t="s">
        <v>278</v>
      </c>
      <c r="H22" s="8" t="s">
        <v>260</v>
      </c>
      <c r="I22" s="12"/>
    </row>
    <row r="23" spans="1:9" ht="15.4" x14ac:dyDescent="0.4">
      <c r="A23" s="68"/>
      <c r="B23" s="55" t="s">
        <v>344</v>
      </c>
      <c r="C23" s="12"/>
      <c r="D23" s="8" t="s">
        <v>346</v>
      </c>
      <c r="E23" s="8" t="s">
        <v>347</v>
      </c>
      <c r="F23" s="8" t="s">
        <v>263</v>
      </c>
      <c r="G23" s="8" t="s">
        <v>278</v>
      </c>
      <c r="H23" s="8" t="s">
        <v>260</v>
      </c>
      <c r="I23" s="12"/>
    </row>
    <row r="24" spans="1:9" ht="15.4" x14ac:dyDescent="0.4">
      <c r="A24" s="68"/>
      <c r="B24" s="54" t="s">
        <v>239</v>
      </c>
      <c r="C24" s="12"/>
      <c r="D24" s="8" t="s">
        <v>274</v>
      </c>
      <c r="E24" s="8" t="s">
        <v>270</v>
      </c>
      <c r="F24" s="8" t="s">
        <v>271</v>
      </c>
      <c r="G24" s="8" t="s">
        <v>272</v>
      </c>
      <c r="H24" s="8" t="s">
        <v>273</v>
      </c>
      <c r="I24" s="12"/>
    </row>
    <row r="25" spans="1:9" ht="15.4" x14ac:dyDescent="0.4">
      <c r="A25" s="68"/>
      <c r="B25" s="54" t="s">
        <v>240</v>
      </c>
      <c r="C25" s="12"/>
      <c r="D25" s="8" t="s">
        <v>265</v>
      </c>
      <c r="E25" s="8" t="s">
        <v>266</v>
      </c>
      <c r="F25" s="8" t="s">
        <v>267</v>
      </c>
      <c r="G25" s="8" t="s">
        <v>268</v>
      </c>
      <c r="H25" s="8" t="s">
        <v>269</v>
      </c>
      <c r="I25" s="12"/>
    </row>
    <row r="26" spans="1:9" x14ac:dyDescent="0.4">
      <c r="A26" s="81"/>
      <c r="B26" s="82"/>
      <c r="C26" s="31"/>
      <c r="D26" s="29"/>
      <c r="E26" s="29"/>
      <c r="F26" s="29"/>
      <c r="G26" s="29"/>
      <c r="H26" s="29"/>
      <c r="I26" s="31"/>
    </row>
    <row r="27" spans="1:9" x14ac:dyDescent="0.4">
      <c r="A27" s="81"/>
      <c r="B27" s="80" t="s">
        <v>411</v>
      </c>
      <c r="C27" s="12" t="str">
        <f>C4</f>
        <v>Weight</v>
      </c>
      <c r="D27" s="12" t="str">
        <f t="shared" ref="D27:H27" si="5">D4</f>
        <v>Strong</v>
      </c>
      <c r="E27" s="12" t="str">
        <f t="shared" si="5"/>
        <v>Good</v>
      </c>
      <c r="F27" s="12" t="str">
        <f t="shared" si="5"/>
        <v>Satisfactory</v>
      </c>
      <c r="G27" s="12" t="str">
        <f t="shared" si="5"/>
        <v>Unsatisfactory</v>
      </c>
      <c r="H27" s="12" t="str">
        <f t="shared" si="5"/>
        <v>Critical</v>
      </c>
      <c r="I27" s="31"/>
    </row>
    <row r="28" spans="1:9" ht="15.4" x14ac:dyDescent="0.45">
      <c r="A28" s="81"/>
      <c r="B28" s="54" t="s">
        <v>237</v>
      </c>
      <c r="C28" s="38">
        <f>C7</f>
        <v>10</v>
      </c>
      <c r="D28" s="39">
        <f t="shared" ref="D28" si="6">C28</f>
        <v>10</v>
      </c>
      <c r="E28" s="39">
        <f>D28-2</f>
        <v>8</v>
      </c>
      <c r="F28" s="39">
        <f t="shared" ref="F28" si="7">E28-2</f>
        <v>6</v>
      </c>
      <c r="G28" s="39">
        <f t="shared" ref="G28" si="8">F28-2</f>
        <v>4</v>
      </c>
      <c r="H28" s="39">
        <f t="shared" ref="H28" si="9">G28-2</f>
        <v>2</v>
      </c>
      <c r="I28" s="31"/>
    </row>
    <row r="29" spans="1:9" ht="15.4" x14ac:dyDescent="0.45">
      <c r="A29" s="81"/>
      <c r="B29" s="54" t="s">
        <v>259</v>
      </c>
      <c r="C29" s="38">
        <f>C8</f>
        <v>5</v>
      </c>
      <c r="D29" s="39">
        <f t="shared" ref="D29:D34" si="10">C29</f>
        <v>5</v>
      </c>
      <c r="E29" s="39">
        <f>D29-1</f>
        <v>4</v>
      </c>
      <c r="F29" s="39">
        <f t="shared" ref="F29:H29" si="11">E29-1</f>
        <v>3</v>
      </c>
      <c r="G29" s="39">
        <f t="shared" si="11"/>
        <v>2</v>
      </c>
      <c r="H29" s="39">
        <f t="shared" si="11"/>
        <v>1</v>
      </c>
      <c r="I29" s="31"/>
    </row>
    <row r="30" spans="1:9" ht="15.4" x14ac:dyDescent="0.45">
      <c r="A30" s="81"/>
      <c r="B30" s="54" t="s">
        <v>241</v>
      </c>
      <c r="C30" s="38">
        <f>C9</f>
        <v>5</v>
      </c>
      <c r="D30" s="39">
        <f t="shared" si="10"/>
        <v>5</v>
      </c>
      <c r="E30" s="39">
        <f>D30-1</f>
        <v>4</v>
      </c>
      <c r="F30" s="39">
        <f t="shared" ref="F30:H30" si="12">E30-1</f>
        <v>3</v>
      </c>
      <c r="G30" s="39">
        <f t="shared" si="12"/>
        <v>2</v>
      </c>
      <c r="H30" s="39">
        <f t="shared" si="12"/>
        <v>1</v>
      </c>
      <c r="I30" s="31"/>
    </row>
    <row r="31" spans="1:9" ht="15.4" x14ac:dyDescent="0.45">
      <c r="A31" s="81"/>
      <c r="B31" s="54" t="s">
        <v>246</v>
      </c>
      <c r="C31" s="38">
        <f>C10</f>
        <v>10</v>
      </c>
      <c r="D31" s="39">
        <f t="shared" si="10"/>
        <v>10</v>
      </c>
      <c r="E31" s="39">
        <f>D31-2</f>
        <v>8</v>
      </c>
      <c r="F31" s="39">
        <f t="shared" ref="F31:H31" si="13">E31-2</f>
        <v>6</v>
      </c>
      <c r="G31" s="39">
        <f t="shared" si="13"/>
        <v>4</v>
      </c>
      <c r="H31" s="39">
        <f t="shared" si="13"/>
        <v>2</v>
      </c>
      <c r="I31" s="31"/>
    </row>
    <row r="32" spans="1:9" ht="15.4" x14ac:dyDescent="0.45">
      <c r="A32" s="81"/>
      <c r="B32" s="55" t="s">
        <v>344</v>
      </c>
      <c r="C32" s="38">
        <f>C11</f>
        <v>10</v>
      </c>
      <c r="D32" s="39">
        <f t="shared" ref="D32" si="14">C32</f>
        <v>10</v>
      </c>
      <c r="E32" s="39">
        <f>D32-2</f>
        <v>8</v>
      </c>
      <c r="F32" s="39">
        <f t="shared" ref="F32" si="15">E32-2</f>
        <v>6</v>
      </c>
      <c r="G32" s="39">
        <f t="shared" ref="G32" si="16">F32-2</f>
        <v>4</v>
      </c>
      <c r="H32" s="39">
        <f t="shared" ref="H32" si="17">G32-2</f>
        <v>2</v>
      </c>
      <c r="I32" s="31"/>
    </row>
    <row r="33" spans="1:9" ht="15.4" x14ac:dyDescent="0.45">
      <c r="A33" s="81"/>
      <c r="B33" s="54" t="s">
        <v>239</v>
      </c>
      <c r="C33" s="38">
        <f>C14</f>
        <v>10</v>
      </c>
      <c r="D33" s="39">
        <f t="shared" si="10"/>
        <v>10</v>
      </c>
      <c r="E33" s="39">
        <f t="shared" ref="E33:H34" si="18">D33-2</f>
        <v>8</v>
      </c>
      <c r="F33" s="39">
        <f t="shared" si="18"/>
        <v>6</v>
      </c>
      <c r="G33" s="39">
        <f t="shared" si="18"/>
        <v>4</v>
      </c>
      <c r="H33" s="39">
        <f t="shared" si="18"/>
        <v>2</v>
      </c>
      <c r="I33" s="31"/>
    </row>
    <row r="34" spans="1:9" ht="15.4" x14ac:dyDescent="0.45">
      <c r="A34" s="81"/>
      <c r="B34" s="54" t="s">
        <v>240</v>
      </c>
      <c r="C34" s="38">
        <f>C15</f>
        <v>10</v>
      </c>
      <c r="D34" s="39">
        <f t="shared" si="10"/>
        <v>10</v>
      </c>
      <c r="E34" s="39">
        <f t="shared" si="18"/>
        <v>8</v>
      </c>
      <c r="F34" s="39">
        <f t="shared" si="18"/>
        <v>6</v>
      </c>
      <c r="G34" s="39">
        <f t="shared" si="18"/>
        <v>4</v>
      </c>
      <c r="H34" s="39">
        <f t="shared" si="18"/>
        <v>2</v>
      </c>
      <c r="I34" s="31"/>
    </row>
    <row r="35" spans="1:9" x14ac:dyDescent="0.4">
      <c r="A35" s="81"/>
      <c r="B35" s="82"/>
      <c r="C35" s="31"/>
      <c r="D35" s="30"/>
      <c r="E35" s="30"/>
      <c r="F35" s="30"/>
      <c r="G35" s="30"/>
      <c r="H35" s="30"/>
      <c r="I35" s="31"/>
    </row>
  </sheetData>
  <sheetProtection algorithmName="SHA-512" hashValue="4kfli9/st2pPWH44rQEnajPoJXqEgnmBQMm9/f1n6Y3vhLVnewx2wSajfLZaxaG83cbw3v2bIN2hUF1UFFiaIA==" saltValue="oO/nY4oM+k5xGa3+jkDZRw==" spinCount="100000" sheet="1" objects="1" scenarios="1"/>
  <protectedRanges>
    <protectedRange sqref="D7:H12 D14:H16" name="Range1"/>
  </protectedRanges>
  <mergeCells count="2">
    <mergeCell ref="A2:I2"/>
    <mergeCell ref="A1:I1"/>
  </mergeCells>
  <pageMargins left="0.70866141732283472" right="0.70866141732283472" top="0.74803149606299213" bottom="0.74803149606299213" header="0.31496062992125984" footer="0.31496062992125984"/>
  <pageSetup scale="80" fitToHeight="3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3"/>
  <sheetViews>
    <sheetView view="pageBreakPreview" zoomScale="103" zoomScaleNormal="100" zoomScaleSheetLayoutView="103" workbookViewId="0">
      <pane xSplit="2" ySplit="3" topLeftCell="C4" activePane="bottomRight" state="frozen"/>
      <selection pane="topRight" activeCell="C1" sqref="C1"/>
      <selection pane="bottomLeft" activeCell="A5" sqref="A5"/>
      <selection pane="bottomRight" activeCell="E8" sqref="E8"/>
    </sheetView>
  </sheetViews>
  <sheetFormatPr defaultRowHeight="15" x14ac:dyDescent="0.4"/>
  <cols>
    <col min="1" max="1" width="8.44140625" customWidth="1"/>
    <col min="2" max="2" width="38.38671875" customWidth="1"/>
    <col min="3" max="3" width="48.0546875" customWidth="1"/>
  </cols>
  <sheetData>
    <row r="1" spans="1:3" x14ac:dyDescent="0.4">
      <c r="A1" s="154" t="s">
        <v>408</v>
      </c>
      <c r="B1" s="155"/>
      <c r="C1" s="156"/>
    </row>
    <row r="2" spans="1:3" ht="17.25" x14ac:dyDescent="0.4">
      <c r="A2" s="67"/>
      <c r="B2" s="152" t="s">
        <v>405</v>
      </c>
      <c r="C2" s="153"/>
    </row>
    <row r="3" spans="1:3" ht="17.25" x14ac:dyDescent="0.4">
      <c r="A3" s="34" t="s">
        <v>0</v>
      </c>
      <c r="B3" s="36" t="s">
        <v>406</v>
      </c>
      <c r="C3" s="32" t="s">
        <v>407</v>
      </c>
    </row>
    <row r="4" spans="1:3" ht="15.4" x14ac:dyDescent="0.4">
      <c r="A4" s="8">
        <v>1</v>
      </c>
      <c r="B4" s="37"/>
      <c r="C4" s="37"/>
    </row>
    <row r="5" spans="1:3" ht="15.4" x14ac:dyDescent="0.4">
      <c r="A5" s="8">
        <v>2</v>
      </c>
      <c r="B5" s="37"/>
      <c r="C5" s="33"/>
    </row>
    <row r="6" spans="1:3" ht="15.4" x14ac:dyDescent="0.4">
      <c r="A6" s="8">
        <v>3</v>
      </c>
      <c r="B6" s="37"/>
      <c r="C6" s="33"/>
    </row>
    <row r="7" spans="1:3" ht="15.4" x14ac:dyDescent="0.4">
      <c r="A7" s="8">
        <v>4</v>
      </c>
      <c r="B7" s="37"/>
      <c r="C7" s="33"/>
    </row>
    <row r="8" spans="1:3" ht="15.4" x14ac:dyDescent="0.4">
      <c r="A8" s="8">
        <v>5</v>
      </c>
      <c r="B8" s="37"/>
      <c r="C8" s="33"/>
    </row>
    <row r="9" spans="1:3" ht="15.4" x14ac:dyDescent="0.4">
      <c r="A9" s="8">
        <v>6</v>
      </c>
      <c r="B9" s="37"/>
      <c r="C9" s="33"/>
    </row>
    <row r="10" spans="1:3" ht="15.4" x14ac:dyDescent="0.4">
      <c r="A10" s="8">
        <v>7</v>
      </c>
      <c r="B10" s="37"/>
      <c r="C10" s="33"/>
    </row>
    <row r="11" spans="1:3" ht="15.4" x14ac:dyDescent="0.4">
      <c r="A11" s="8">
        <v>8</v>
      </c>
      <c r="B11" s="37"/>
      <c r="C11" s="33"/>
    </row>
    <row r="12" spans="1:3" ht="15.4" x14ac:dyDescent="0.4">
      <c r="A12" s="8">
        <v>9</v>
      </c>
      <c r="B12" s="37"/>
      <c r="C12" s="33"/>
    </row>
    <row r="13" spans="1:3" ht="15.4" x14ac:dyDescent="0.4">
      <c r="A13" s="8">
        <v>10</v>
      </c>
      <c r="B13" s="37"/>
      <c r="C13" s="33"/>
    </row>
  </sheetData>
  <sheetProtection algorithmName="SHA-512" hashValue="nSgYohj0MztoYy/oQ6U/ko+tnF/zVOhAKOBpKJ6U+Cro14g+hMA3nSl/ZV5iC5vD6OCjTtv0obRJ/aa4hcPbuw==" saltValue="WI4j9FxVXPFj+7kxugWaIw==" spinCount="100000" sheet="1" objects="1" scenarios="1"/>
  <protectedRanges>
    <protectedRange sqref="B4:C13" name="Range1"/>
  </protectedRanges>
  <mergeCells count="2">
    <mergeCell ref="B2:C2"/>
    <mergeCell ref="A1:C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Summary</vt:lpstr>
      <vt:lpstr>Detailed rating</vt:lpstr>
      <vt:lpstr>1. Corp. Gov.</vt:lpstr>
      <vt:lpstr>2. Asset Quality</vt:lpstr>
      <vt:lpstr>3. Funding &amp; Liab.</vt:lpstr>
      <vt:lpstr>4. Inc &amp; Exp</vt:lpstr>
      <vt:lpstr>5. Support &amp; Staff</vt:lpstr>
      <vt:lpstr>6. Solv. &amp; Liquidity</vt:lpstr>
      <vt:lpstr>8. Exit Meeting</vt:lpstr>
      <vt:lpstr>7. Conclusion</vt:lpstr>
      <vt:lpstr>'2. Asset Quality'!Print_Area</vt:lpstr>
      <vt:lpstr>'3. Funding &amp; Liab.'!Print_Area</vt:lpstr>
      <vt:lpstr>'4. Inc &amp; Exp'!Print_Area</vt:lpstr>
      <vt:lpstr>'5. Support &amp; Staff'!Print_Area</vt:lpstr>
      <vt:lpstr>'6. Solv. &amp; Liquidity'!Print_Area</vt:lpstr>
      <vt:lpstr>'7. Conclusion'!Print_Area</vt:lpstr>
      <vt:lpstr>'1. Corp. Gov.'!Print_Titles</vt:lpstr>
      <vt:lpstr>'2. Asset Quality'!Print_Titles</vt:lpstr>
      <vt:lpstr>'3. Funding &amp; Liab.'!Print_Titles</vt:lpstr>
      <vt:lpstr>'4. Inc &amp; Exp'!Print_Titles</vt:lpstr>
      <vt:lpstr>'5. Support &amp; Staff'!Print_Titles</vt:lpstr>
      <vt:lpstr>'6. Solv. &amp; Liquidity'!Print_Titles</vt:lpstr>
      <vt:lpstr>'7. Conclusion'!Print_Titles</vt:lpstr>
      <vt:lpstr>'Detailed rating'!Print_Titles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Enoch Benjamin Donkoh</dc:creator>
  <cp:lastModifiedBy>Vincent Vincent</cp:lastModifiedBy>
  <cp:lastPrinted>2026-03-20T14:49:00Z</cp:lastPrinted>
  <dcterms:created xsi:type="dcterms:W3CDTF">2025-12-10T09:03:51Z</dcterms:created>
  <dcterms:modified xsi:type="dcterms:W3CDTF">2026-04-13T20:07:17Z</dcterms:modified>
</cp:coreProperties>
</file>